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2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<sst xmlns="http://schemas.openxmlformats.org/spreadsheetml/2006/main" count="523" uniqueCount="240">
  <si>
    <t>CORPHOTELS</t>
  </si>
  <si>
    <t>NOMBRE DEL EMPLEADO</t>
  </si>
  <si>
    <t>TOMAS SANCHEZ</t>
  </si>
  <si>
    <t>SALARIO</t>
  </si>
  <si>
    <t>MENSUAL</t>
  </si>
  <si>
    <t>RUTH DELANIA VASQUEZ MORENO</t>
  </si>
  <si>
    <t>TOTAL DEPTO: JURIDICO</t>
  </si>
  <si>
    <t>MARIA DEL CARMEN LEBRON LUCIANO</t>
  </si>
  <si>
    <t>CARGO  POR LA</t>
  </si>
  <si>
    <t>MAP</t>
  </si>
  <si>
    <t xml:space="preserve">  ADMINISTRATIVO FINANCIERO</t>
  </si>
  <si>
    <t>SECRETARIA DEP. FINANCIERO</t>
  </si>
  <si>
    <t>ENC. DEP. CONTABILIDAD</t>
  </si>
  <si>
    <t>ANALISTA FINANCIERA</t>
  </si>
  <si>
    <t>CLASIFICACION DE CARGOS</t>
  </si>
  <si>
    <t xml:space="preserve">IMPUESTO </t>
  </si>
  <si>
    <t>SEGURO</t>
  </si>
  <si>
    <t>FONDO DE</t>
  </si>
  <si>
    <t>PENSIONES</t>
  </si>
  <si>
    <t>SEG. FAM.</t>
  </si>
  <si>
    <t>DE SALUD</t>
  </si>
  <si>
    <t>DEDUCIONES</t>
  </si>
  <si>
    <t>INAVI</t>
  </si>
  <si>
    <t>TOTAL</t>
  </si>
  <si>
    <t>DESCUENTO</t>
  </si>
  <si>
    <t>NETO A</t>
  </si>
  <si>
    <t>PAGAR</t>
  </si>
  <si>
    <t>TOTAL GENERAL</t>
  </si>
  <si>
    <t xml:space="preserve">NOMINA GENERAL </t>
  </si>
  <si>
    <t>GERENTE GENERAL</t>
  </si>
  <si>
    <t>DE HOTELES DEL ESTADO</t>
  </si>
  <si>
    <t>FRANCISCO ANTONIO REYES</t>
  </si>
  <si>
    <t>PAULINO GARCIA</t>
  </si>
  <si>
    <t>ANA LETICIA GONZALEZ RESTITUYO</t>
  </si>
  <si>
    <t>S/RENTA</t>
  </si>
  <si>
    <t>POR TSS</t>
  </si>
  <si>
    <t>#</t>
  </si>
  <si>
    <t>1 - GERENCIA  GENERAL</t>
  </si>
  <si>
    <t>ROSIBEL RODRIGUEZ CASTILLO</t>
  </si>
  <si>
    <t>ANGELY PAOLA RICARDO ROSARIO</t>
  </si>
  <si>
    <t>ENC. DPTO. CONTABILIDAD</t>
  </si>
  <si>
    <t>JOSE LUIS BOBONAGUA VARGAS</t>
  </si>
  <si>
    <t>FRANK  ALEXIS HOLGUIN JONES</t>
  </si>
  <si>
    <t>NIRZA MELANEA  PIÑA</t>
  </si>
  <si>
    <t>LARISSA LIBERTH BAEZ URBAEZ</t>
  </si>
  <si>
    <t>PAG. 1-6</t>
  </si>
  <si>
    <t>SUB- TOTAL DPTO. ADM.FINANCIERO</t>
  </si>
  <si>
    <t>TOTAL  DIVISION  CONTABILIDAD</t>
  </si>
  <si>
    <t>TOTAL DE PLANIFICACION Y DESARROLLO</t>
  </si>
  <si>
    <t>FUNERARIO</t>
  </si>
  <si>
    <t>INAVI - PLAN</t>
  </si>
  <si>
    <t>RESPONSABLE ACCESO,INFORM. PUBLICA</t>
  </si>
  <si>
    <t>RAMON ABRAHAM BRITO</t>
  </si>
  <si>
    <t>ANALISTA DE GESTION DE COBROS</t>
  </si>
  <si>
    <t>RAFAEL ANTONIO DURAN CHECO</t>
  </si>
  <si>
    <t>ROBERTO DE JS. ESTEVEZ EST.</t>
  </si>
  <si>
    <t>JOSE CARMEN RODRIGUEZ ESTEVEZ</t>
  </si>
  <si>
    <t>ADLER ROSY RODRIGUEZ DE JAQUEZ</t>
  </si>
  <si>
    <t xml:space="preserve">GERENTE GENERAL </t>
  </si>
  <si>
    <t>AUXILIAR DIV,CONTABILIDAD</t>
  </si>
  <si>
    <t>JARDINERO DEL PROY.ERC.PEPIN</t>
  </si>
  <si>
    <t>JARDINERO EN  PROY.ERCILIA PEPIN</t>
  </si>
  <si>
    <t>SENASA</t>
  </si>
  <si>
    <t>PLOMERO PROY, ERC,PEPIN</t>
  </si>
  <si>
    <t>JOSE LUIS JAQUEZ RODRIGUEZ</t>
  </si>
  <si>
    <t>RUBEN DARIO SANCHEZ REYNOSO</t>
  </si>
  <si>
    <t>VIGILANTE EN EL HOTEL MONTAÑA</t>
  </si>
  <si>
    <t>JARDINERO EN PROY, ERC.PEPIN</t>
  </si>
  <si>
    <t>ELLIANDY JAZMIN TEJEDA MORA</t>
  </si>
  <si>
    <t>SANDRO DE JESUS SALCE REYES</t>
  </si>
  <si>
    <t>VIGILANTE EN EL PROY.LA MANSION</t>
  </si>
  <si>
    <t>JUAN DANIEL VARGAS CALDERON</t>
  </si>
  <si>
    <t>TOTAL DPTO.REC. HUMANOS</t>
  </si>
  <si>
    <t>ANALISTA DE REC. HUMANOS</t>
  </si>
  <si>
    <t>SUPERV.DE VIGILANTE PROY. MANSION</t>
  </si>
  <si>
    <t>AUXILIAR DEL DPTO. LEGAL</t>
  </si>
  <si>
    <t>MANUEL ENRIQUE RICARDO ROSARIO</t>
  </si>
  <si>
    <t>ASP</t>
  </si>
  <si>
    <t xml:space="preserve"> CORPOTELS</t>
  </si>
  <si>
    <t>MARCOS RAFAEL OLIVO RODRIGUEZ</t>
  </si>
  <si>
    <t>YOJANIA ELOISA MONTERO ROJAS</t>
  </si>
  <si>
    <t>CONSERJE, HOTEL VILLA SUIZA DE S.</t>
  </si>
  <si>
    <t>VIGILANTE EN EL PROY. LA MANSION</t>
  </si>
  <si>
    <t>NOES GARCIA MIGUEL</t>
  </si>
  <si>
    <t>VIGILANTE EN EL HOTEL VILLA SUIZA</t>
  </si>
  <si>
    <t>RAMON ALEJANDRO COLLADO</t>
  </si>
  <si>
    <t>DEMETRIO GARCIA</t>
  </si>
  <si>
    <t>JARDINERO EN EL HOTEL VILLA SUIZA</t>
  </si>
  <si>
    <t xml:space="preserve">ANALISTA DE GESTION DE COBRO </t>
  </si>
  <si>
    <t>JARDINERO EN EL PROY, ERCILIA PEPIN</t>
  </si>
  <si>
    <t>MARCELINO ARACENA VELOZ</t>
  </si>
  <si>
    <t>RELACIONISTA PUBLICO</t>
  </si>
  <si>
    <t>ROSENDO ARSENIO BORGES R.</t>
  </si>
  <si>
    <t xml:space="preserve"> MARIA DEL C. LEBRON L.</t>
  </si>
  <si>
    <t xml:space="preserve"> NIRZA M. PIÑA</t>
  </si>
  <si>
    <t xml:space="preserve"> ROSENDO ARSENIO BORGES R.</t>
  </si>
  <si>
    <t>ANALISTA DE PLANIF. Y DESARROLLO</t>
  </si>
  <si>
    <r>
      <rPr>
        <b/>
        <i/>
        <u val="single"/>
        <sz val="14"/>
        <color indexed="56"/>
        <rFont val="Cambria"/>
        <family val="1"/>
      </rPr>
      <t xml:space="preserve">ESTATUS: </t>
    </r>
    <r>
      <rPr>
        <b/>
        <i/>
        <sz val="14"/>
        <color indexed="56"/>
        <rFont val="Cambria"/>
        <family val="1"/>
      </rPr>
      <t>(TODOS EMPLEADOS FIJO)</t>
    </r>
  </si>
  <si>
    <t>DANIEL FEBRIEL R.</t>
  </si>
  <si>
    <t>ENC. DPTO. ADM-FINANCIERO</t>
  </si>
  <si>
    <t>TOTAL DPTO. GERENCIA GENERAL</t>
  </si>
  <si>
    <t>TOTAL   COBROS</t>
  </si>
  <si>
    <t xml:space="preserve">  TOTAL ADMINISTRATIVO FINANCIERO</t>
  </si>
  <si>
    <t>TOTAL  SERVICIOS GENERALES</t>
  </si>
  <si>
    <t>SECRETARIA DPTO. REC. HUMANOS</t>
  </si>
  <si>
    <t>VIGILANTE  EN EL PROY.LA MANSION</t>
  </si>
  <si>
    <t xml:space="preserve"> JARDINERO EN EL ,PROY.LA MANSION</t>
  </si>
  <si>
    <t>BASILISA LINARES CRUZ</t>
  </si>
  <si>
    <t>CONSERJE</t>
  </si>
  <si>
    <t>VANESSA ELIZABETH VASQUEZ ZARZUELA</t>
  </si>
  <si>
    <t>JOSE ANTONIO QUIROZ ROJAS</t>
  </si>
  <si>
    <t>ASISTENTE GERENCIA</t>
  </si>
  <si>
    <t xml:space="preserve">WAREN ANTONIO GUZMAN </t>
  </si>
  <si>
    <t>ASISTENTE EJECUTIVO</t>
  </si>
  <si>
    <t>RAMON DARIO GONZALEZ SANTANA</t>
  </si>
  <si>
    <t xml:space="preserve"> ASIST. DE LA GERENCIA GRAL.</t>
  </si>
  <si>
    <t>DANIEL LEONTE FEBRIEL RAMIREZ</t>
  </si>
  <si>
    <t xml:space="preserve"> ENC.DPTO.ADMIN-FINANCIERO</t>
  </si>
  <si>
    <t>JUAN NICOLAS MIGUEL MENDEZ FELIX</t>
  </si>
  <si>
    <t>ERLY  RENIOR ALMONTE TEJADA</t>
  </si>
  <si>
    <t>ENC. DEPARTAMENTO LEGAL</t>
  </si>
  <si>
    <t>MAGDALENA VASQUEZ LARA</t>
  </si>
  <si>
    <t>SANDY WILLIAM HERRERA TEJEDA</t>
  </si>
  <si>
    <t>ASISTENTE DE INGENIERIA</t>
  </si>
  <si>
    <t>VIOLETA INDIANA ESPAILLAT TORIBIO</t>
  </si>
  <si>
    <t>ENC.DE RECURSOS HUMANOS</t>
  </si>
  <si>
    <t>JUAN CARLOS ECHENIQUE DE LOS SANTOS</t>
  </si>
  <si>
    <t>COORDINADORA DE GABINETE</t>
  </si>
  <si>
    <t>PARALEGAL</t>
  </si>
  <si>
    <t>SUPERVISOR DE TRANSPORTACION</t>
  </si>
  <si>
    <t>ENC. SECCION DE PRESUPUESTO</t>
  </si>
  <si>
    <t>ANTONIO GUZMAN</t>
  </si>
  <si>
    <t>SUPERVISOR DE MANTENIMIENTO</t>
  </si>
  <si>
    <t>YICAURIS NACIEL TEJEDA PEGUERO</t>
  </si>
  <si>
    <t>AUXILIAR DE ARCHIVO</t>
  </si>
  <si>
    <t>YANET ALTAGRACIA CESPEDES CORDERO</t>
  </si>
  <si>
    <t>TOTAL  ACCESO A LA INFORMACION</t>
  </si>
  <si>
    <t>TOTAL  SECCION DE PRESUPUESTO</t>
  </si>
  <si>
    <t>TOTAL  SECCION DE COMPRA Y CONTRATACIONES</t>
  </si>
  <si>
    <t>TOTAL DE LA TECNOLOGIA DE LA INFORMACION</t>
  </si>
  <si>
    <t>SUB- TOTAL GERENCIA GENERAL</t>
  </si>
  <si>
    <t>TOTAL DE COMUNICACIÓN Y RELACIONES PUBLICAS</t>
  </si>
  <si>
    <t>1-3 SECCION DE COMUNICACIÓN Y RELACIONES PUBLICAS</t>
  </si>
  <si>
    <t>TOTAL  SUB DIRECTORES</t>
  </si>
  <si>
    <t>SUB- TOTAL D SUPERV. (PROY.ERCILIA PEPIN)</t>
  </si>
  <si>
    <t>SUB- TOTAL SUPERV. (PROY.LA MANSION)</t>
  </si>
  <si>
    <t>SUB- TOTAL SUPERV.  ( HOTEL VILLA SUIZA)</t>
  </si>
  <si>
    <t>SUB- TOTAL SUPERV.  ( HOTEL MONTAÑA)</t>
  </si>
  <si>
    <t>TOTAL ING. Y SUPERV.HOTELES DEL EST.</t>
  </si>
  <si>
    <t>VIRGINIA ESLETT DE LA NUEZ ALVAREZ</t>
  </si>
  <si>
    <t>SUB-DIRECTORES</t>
  </si>
  <si>
    <t>ANGEL MARIA BRITO ROSARIO</t>
  </si>
  <si>
    <t>DAIRY CAROLINA MARTINEZ DIAS</t>
  </si>
  <si>
    <t>SECRETARIA DE LA GERENCIA G.</t>
  </si>
  <si>
    <t>ALGENIS FERRERAS GOMEZ</t>
  </si>
  <si>
    <t>ANALISTA,DE LA GESTION COBROS</t>
  </si>
  <si>
    <t>NELSON VENTURA ANGUSTIA</t>
  </si>
  <si>
    <t>MENSAJERO EXTERNO</t>
  </si>
  <si>
    <t>CHOFER</t>
  </si>
  <si>
    <t>HECTOR SOTO</t>
  </si>
  <si>
    <t>MIOSOTTIS AZULIS MATOS HEREDIA</t>
  </si>
  <si>
    <t>CONSERJE OFICINA ADMINISTRATIVA</t>
  </si>
  <si>
    <t>ANTONIO CUEVAS SALDAÑA</t>
  </si>
  <si>
    <t>FREDDY DE LA ALT.BATHER BAEZ</t>
  </si>
  <si>
    <t>JOSE MIGUEL VELAZQUEZ TEJEDA</t>
  </si>
  <si>
    <t>JARDINERO PROY,ERC.PEPIN</t>
  </si>
  <si>
    <t>STEFANY ALEXANDRA MARIA JIMENEZ</t>
  </si>
  <si>
    <t>ANALISTA,SECCION DE COMPRAS</t>
  </si>
  <si>
    <t>JOSE ABRAHAM TIBURCIO MOLINA</t>
  </si>
  <si>
    <t>SUB- TOTAL SUPERV.  ( HOTEL  S.J M.)</t>
  </si>
  <si>
    <t>DE PROYECTOS</t>
  </si>
  <si>
    <t>TOTAL DPTO:  ING. Y SUPERV. DE PROYECTOS</t>
  </si>
  <si>
    <t>PAG,1/5</t>
  </si>
  <si>
    <t>PAG,2/5</t>
  </si>
  <si>
    <t>PAG,3/5</t>
  </si>
  <si>
    <t>PAG,4/5</t>
  </si>
  <si>
    <t>PAG,5/5</t>
  </si>
  <si>
    <t>1-1 SUB DIRECTORES</t>
  </si>
  <si>
    <t>1-2  OFICINA DE ACCESO A LA INFORMACION</t>
  </si>
  <si>
    <t>1-4 DIVISION DE LA TECNOLOGIA DE LA INFORMACION</t>
  </si>
  <si>
    <t>2- DEPARTAMENTO:  JURIDICO</t>
  </si>
  <si>
    <t xml:space="preserve">      3- DPTO. DE RECURSOS HUMANO</t>
  </si>
  <si>
    <t>4- DPTO. PLANIFICACION Y DESARROLLO</t>
  </si>
  <si>
    <t>5-  DEPARTAMENTO</t>
  </si>
  <si>
    <t>6- DPTO.ING. Y SUPERV.</t>
  </si>
  <si>
    <t>6- SUPERVISION DE</t>
  </si>
  <si>
    <t>6-1 PROYECTO ERCILIA PEPIN</t>
  </si>
  <si>
    <t>6-2 PROYECTO LA MANSION</t>
  </si>
  <si>
    <t>6-3 HOTEL VILLA SUIZA</t>
  </si>
  <si>
    <t>6-4 HOTEL SAN JUAN DE LAS MAGUANAS</t>
  </si>
  <si>
    <t>6-5 HOTEL MONTAÑA</t>
  </si>
  <si>
    <t>5-2 SECCION DE COMPRAS - CONTRATACIONES</t>
  </si>
  <si>
    <t>5-1 DIVISION DE CONTABILIDAD</t>
  </si>
  <si>
    <t>5-3 SECCION DE PRESUPUESTO</t>
  </si>
  <si>
    <t>5-4 SECCION  COBROS</t>
  </si>
  <si>
    <t>5-5  SECCION DE SERVICIOS GENERALES</t>
  </si>
  <si>
    <t>SOPORTE TECNICO</t>
  </si>
  <si>
    <t>VIGILANTE PROY.ERC, PEPIN</t>
  </si>
  <si>
    <t>LUIS SILVESTRE RAMIREZ ALMONTE</t>
  </si>
  <si>
    <t>ADMINIST.COMPLEJO ERC.PEPIN</t>
  </si>
  <si>
    <t>HIPOLITO TIBURCIO MENDOZA</t>
  </si>
  <si>
    <t>SUPERV.DE MANT.PROY.ERC.PEPIN</t>
  </si>
  <si>
    <t>BERNARDO DURAN DE LA CRUZ</t>
  </si>
  <si>
    <t>VIGILANTE EN PROY, ERC.PEPIN</t>
  </si>
  <si>
    <t>ZAITER TIBURCIO QUEZADA</t>
  </si>
  <si>
    <t>WILSON ANTONIO DELGADO HERNANDEZ</t>
  </si>
  <si>
    <t>JARDINERO, PROY.ERC.PEPIN</t>
  </si>
  <si>
    <t>RAMON EXPEDITO ESTEVEZ CABRAL</t>
  </si>
  <si>
    <t>VIGILANTE PROY.LA MANSION</t>
  </si>
  <si>
    <t>FELIX JAVIER JAQUEZ LOPEZ</t>
  </si>
  <si>
    <t>JORGE LUIS BRISITA CASTILLO</t>
  </si>
  <si>
    <t>JOSE MIGUEL VASQUEZ PEÑA</t>
  </si>
  <si>
    <t>BEATO ANT. J. CEBALLOS FRANCISCO</t>
  </si>
  <si>
    <t>ENC, DPTO. DE INGENIERIA</t>
  </si>
  <si>
    <t>ARIEL ANTONIO RIVAS CRUZ</t>
  </si>
  <si>
    <t>ADMINIST. PROY,LA MANSION</t>
  </si>
  <si>
    <r>
      <rPr>
        <b/>
        <sz val="9"/>
        <color indexed="8"/>
        <rFont val="Cambria"/>
        <family val="1"/>
      </rPr>
      <t xml:space="preserve">VIGILANTE </t>
    </r>
    <r>
      <rPr>
        <sz val="9"/>
        <color indexed="8"/>
        <rFont val="Cambria"/>
        <family val="1"/>
      </rPr>
      <t>DEL PROY.ERC.PEPIN</t>
    </r>
  </si>
  <si>
    <t>JUAN LUIS MARMOLEJOS MORETA</t>
  </si>
  <si>
    <t xml:space="preserve">SOPORTE TECNICO </t>
  </si>
  <si>
    <t>VICTOR MANUEL DIAZ LUGO</t>
  </si>
  <si>
    <t>ADMINIST,TECNOLOGIA DE LA INFORMACION</t>
  </si>
  <si>
    <t>ALBA IRIS RAMIREZ MONTERO</t>
  </si>
  <si>
    <t>ASESORA INFORMATICA</t>
  </si>
  <si>
    <t>EDDY ANDRES MONTERO MONTERO</t>
  </si>
  <si>
    <t>AYUDANTE ELECTRICISTA Y MANT.</t>
  </si>
  <si>
    <t>DIANA LISBETH GRULLON DURAN</t>
  </si>
  <si>
    <t>SECRETARIA DEL PROY. ERCILIA PEPIN</t>
  </si>
  <si>
    <t>JULIO CESAR PAULINO RAMIREZ</t>
  </si>
  <si>
    <t>VIGILANTE DEL PROY. ERCILIA PEPIN</t>
  </si>
  <si>
    <t>NOEMI ESPINAL MIESES</t>
  </si>
  <si>
    <t>SECRETARIA PROY. LA MANSION</t>
  </si>
  <si>
    <t>SEXO</t>
  </si>
  <si>
    <t>M</t>
  </si>
  <si>
    <t>F</t>
  </si>
  <si>
    <t>CORRESPONDIENTE  JULIO,/2021</t>
  </si>
  <si>
    <t>N.G. JULIO,/2021</t>
  </si>
  <si>
    <t>ESTATUS</t>
  </si>
  <si>
    <t>FIJO</t>
  </si>
  <si>
    <t>OTROS</t>
  </si>
  <si>
    <t>DESCTOS.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</si>
</sst>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0.0"/>
    <numFmt numFmtId="173" formatCode="_([$€-2]* #,##0.00_);_([$€-2]* \(#,##0.00\);_([$€-2]* &quot;-&quot;??_)"/>
    <numFmt numFmtId="174" formatCode="d/m/yyyy"/>
  </numFmts>
  <fonts count="12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b/>
      <i/>
      <u val="single"/>
      <sz val="14"/>
      <color indexed="56"/>
      <name val="Cambria"/>
      <family val="1"/>
    </font>
    <font>
      <b/>
      <i/>
      <sz val="14"/>
      <color indexed="56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56"/>
      <name val="Arial"/>
      <family val="2"/>
    </font>
    <font>
      <b/>
      <i/>
      <sz val="8"/>
      <color indexed="56"/>
      <name val="Calibri"/>
      <family val="2"/>
    </font>
    <font>
      <b/>
      <u val="single"/>
      <sz val="14"/>
      <color indexed="56"/>
      <name val="Futura PT Book"/>
      <family val="2"/>
    </font>
    <font>
      <b/>
      <sz val="10"/>
      <color indexed="56"/>
      <name val="Futura PT Book"/>
      <family val="2"/>
    </font>
    <font>
      <sz val="12"/>
      <color indexed="56"/>
      <name val="Futura PT Book"/>
      <family val="2"/>
    </font>
    <font>
      <b/>
      <i/>
      <sz val="12"/>
      <color indexed="56"/>
      <name val="Futura PT Book"/>
      <family val="2"/>
    </font>
    <font>
      <b/>
      <sz val="8"/>
      <color indexed="18"/>
      <name val="Aharoni"/>
      <family val="0"/>
    </font>
    <font>
      <b/>
      <i/>
      <sz val="8"/>
      <color indexed="56"/>
      <name val="Bell MT"/>
      <family val="1"/>
    </font>
    <font>
      <sz val="9"/>
      <name val="Cambria"/>
      <family val="1"/>
    </font>
    <font>
      <b/>
      <sz val="9"/>
      <name val="Cambria"/>
      <family val="1"/>
    </font>
    <font>
      <sz val="9"/>
      <color indexed="62"/>
      <name val="Cambria"/>
      <family val="1"/>
    </font>
    <font>
      <sz val="9"/>
      <color indexed="60"/>
      <name val="Cambria"/>
      <family val="1"/>
    </font>
    <font>
      <i/>
      <sz val="9"/>
      <color indexed="8"/>
      <name val="Cambria"/>
      <family val="1"/>
    </font>
    <font>
      <b/>
      <i/>
      <sz val="10"/>
      <color indexed="56"/>
      <name val="Cambria"/>
      <family val="1"/>
    </font>
    <font>
      <b/>
      <i/>
      <sz val="8"/>
      <color indexed="56"/>
      <name val="Cambria"/>
      <family val="1"/>
    </font>
    <font>
      <b/>
      <i/>
      <sz val="10"/>
      <name val="Cambria"/>
      <family val="1"/>
    </font>
    <font>
      <sz val="10"/>
      <name val="Cambria"/>
      <family val="1"/>
    </font>
    <font>
      <i/>
      <sz val="9"/>
      <color indexed="56"/>
      <name val="Cambria"/>
      <family val="1"/>
    </font>
    <font>
      <b/>
      <i/>
      <sz val="9"/>
      <color indexed="56"/>
      <name val="Cambria"/>
      <family val="1"/>
    </font>
    <font>
      <b/>
      <i/>
      <u val="single"/>
      <sz val="9"/>
      <color indexed="56"/>
      <name val="Cambria"/>
      <family val="1"/>
    </font>
    <font>
      <i/>
      <sz val="10"/>
      <color indexed="56"/>
      <name val="Cambria"/>
      <family val="1"/>
    </font>
    <font>
      <b/>
      <i/>
      <sz val="9"/>
      <color indexed="56"/>
      <name val="Bell MT"/>
      <family val="1"/>
    </font>
    <font>
      <b/>
      <i/>
      <sz val="10"/>
      <color indexed="56"/>
      <name val="Bell MT"/>
      <family val="1"/>
    </font>
    <font>
      <sz val="9"/>
      <color indexed="40"/>
      <name val="Cambria"/>
      <family val="1"/>
    </font>
    <font>
      <b/>
      <i/>
      <sz val="11"/>
      <color indexed="56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sz val="10"/>
      <color indexed="56"/>
      <name val="Cambria"/>
      <family val="1"/>
    </font>
    <font>
      <b/>
      <sz val="10"/>
      <color indexed="18"/>
      <name val="Cambria"/>
      <family val="1"/>
    </font>
    <font>
      <b/>
      <i/>
      <u val="single"/>
      <sz val="8"/>
      <color indexed="56"/>
      <name val="Cambria"/>
      <family val="1"/>
    </font>
    <font>
      <b/>
      <sz val="10"/>
      <color indexed="10"/>
      <name val="Cambria"/>
      <family val="1"/>
    </font>
    <font>
      <b/>
      <i/>
      <sz val="11"/>
      <color indexed="17"/>
      <name val="Cambria"/>
      <family val="1"/>
    </font>
    <font>
      <b/>
      <i/>
      <sz val="10"/>
      <color indexed="17"/>
      <name val="Cambria"/>
      <family val="1"/>
    </font>
    <font>
      <b/>
      <i/>
      <sz val="12"/>
      <color indexed="56"/>
      <name val="Cambria"/>
      <family val="1"/>
    </font>
    <font>
      <b/>
      <i/>
      <u val="single"/>
      <sz val="10"/>
      <color indexed="56"/>
      <name val="Cambria"/>
      <family val="1"/>
    </font>
    <font>
      <b/>
      <i/>
      <sz val="8"/>
      <color indexed="56"/>
      <name val="Arial"/>
      <family val="2"/>
    </font>
    <font>
      <sz val="9"/>
      <color indexed="10"/>
      <name val="Cambria"/>
      <family val="1"/>
    </font>
    <font>
      <sz val="9"/>
      <color indexed="5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2060"/>
      <name val="Arial"/>
      <family val="2"/>
    </font>
    <font>
      <b/>
      <i/>
      <sz val="8"/>
      <color rgb="FF002060"/>
      <name val="Calibri"/>
      <family val="2"/>
    </font>
    <font>
      <b/>
      <u val="single"/>
      <sz val="14"/>
      <color rgb="FF002060"/>
      <name val="Futura PT Book"/>
      <family val="2"/>
    </font>
    <font>
      <b/>
      <sz val="10"/>
      <color rgb="FF002060"/>
      <name val="Futura PT Book"/>
      <family val="2"/>
    </font>
    <font>
      <sz val="12"/>
      <color rgb="FF002060"/>
      <name val="Futura PT Book"/>
      <family val="2"/>
    </font>
    <font>
      <b/>
      <i/>
      <sz val="12"/>
      <color rgb="FF002060"/>
      <name val="Futura PT Book"/>
      <family val="2"/>
    </font>
    <font>
      <b/>
      <sz val="8"/>
      <color theme="3" tint="-0.24997000396251678"/>
      <name val="Aharoni"/>
      <family val="0"/>
    </font>
    <font>
      <b/>
      <i/>
      <sz val="8"/>
      <color rgb="FF002060"/>
      <name val="Bell MT"/>
      <family val="1"/>
    </font>
    <font>
      <sz val="9"/>
      <color theme="1"/>
      <name val="Cambria"/>
      <family val="1"/>
    </font>
    <font>
      <sz val="9"/>
      <color theme="4" tint="-0.24997000396251678"/>
      <name val="Cambria"/>
      <family val="1"/>
    </font>
    <font>
      <b/>
      <sz val="9"/>
      <color theme="1"/>
      <name val="Cambria"/>
      <family val="1"/>
    </font>
    <font>
      <sz val="9"/>
      <color rgb="FFC00000"/>
      <name val="Cambria"/>
      <family val="1"/>
    </font>
    <font>
      <i/>
      <sz val="9"/>
      <color theme="1"/>
      <name val="Cambria"/>
      <family val="1"/>
    </font>
    <font>
      <b/>
      <i/>
      <sz val="10"/>
      <color rgb="FF002060"/>
      <name val="Cambria"/>
      <family val="1"/>
    </font>
    <font>
      <b/>
      <i/>
      <sz val="8"/>
      <color rgb="FF002060"/>
      <name val="Cambria"/>
      <family val="1"/>
    </font>
    <font>
      <i/>
      <sz val="9"/>
      <color rgb="FF002060"/>
      <name val="Cambria"/>
      <family val="1"/>
    </font>
    <font>
      <b/>
      <i/>
      <sz val="9"/>
      <color rgb="FF002060"/>
      <name val="Cambria"/>
      <family val="1"/>
    </font>
    <font>
      <b/>
      <i/>
      <u val="single"/>
      <sz val="9"/>
      <color rgb="FF002060"/>
      <name val="Cambria"/>
      <family val="1"/>
    </font>
    <font>
      <i/>
      <sz val="10"/>
      <color rgb="FF002060"/>
      <name val="Cambria"/>
      <family val="1"/>
    </font>
    <font>
      <b/>
      <i/>
      <sz val="9"/>
      <color rgb="FF002060"/>
      <name val="Bell MT"/>
      <family val="1"/>
    </font>
    <font>
      <b/>
      <i/>
      <sz val="10"/>
      <color rgb="FF002060"/>
      <name val="Bell MT"/>
      <family val="1"/>
    </font>
    <font>
      <sz val="9"/>
      <color rgb="FF00B0F0"/>
      <name val="Cambria"/>
      <family val="1"/>
    </font>
    <font>
      <b/>
      <i/>
      <sz val="11"/>
      <color rgb="FF002060"/>
      <name val="Cambria"/>
      <family val="1"/>
    </font>
    <font>
      <sz val="10"/>
      <color theme="1"/>
      <name val="Cambria"/>
      <family val="1"/>
    </font>
    <font>
      <sz val="10"/>
      <color rgb="FF002060"/>
      <name val="Cambria"/>
      <family val="1"/>
    </font>
    <font>
      <b/>
      <sz val="10"/>
      <color theme="3" tint="-0.24997000396251678"/>
      <name val="Cambria"/>
      <family val="1"/>
    </font>
    <font>
      <b/>
      <i/>
      <u val="single"/>
      <sz val="8"/>
      <color rgb="FF002060"/>
      <name val="Cambria"/>
      <family val="1"/>
    </font>
    <font>
      <b/>
      <sz val="10"/>
      <color rgb="FFFF0000"/>
      <name val="Cambria"/>
      <family val="1"/>
    </font>
    <font>
      <b/>
      <i/>
      <sz val="11"/>
      <color rgb="FF00B050"/>
      <name val="Cambria"/>
      <family val="1"/>
    </font>
    <font>
      <b/>
      <i/>
      <sz val="10"/>
      <color rgb="FF00B050"/>
      <name val="Cambria"/>
      <family val="1"/>
    </font>
    <font>
      <b/>
      <i/>
      <sz val="12"/>
      <color rgb="FF002060"/>
      <name val="Cambria"/>
      <family val="1"/>
    </font>
    <font>
      <b/>
      <i/>
      <u val="single"/>
      <sz val="10"/>
      <color rgb="FF002060"/>
      <name val="Cambria"/>
      <family val="1"/>
    </font>
    <font>
      <b/>
      <i/>
      <sz val="8"/>
      <color rgb="FF002060"/>
      <name val="Arial"/>
      <family val="2"/>
    </font>
    <font>
      <sz val="9"/>
      <color rgb="FFFF0000"/>
      <name val="Cambria"/>
      <family val="1"/>
    </font>
    <font>
      <sz val="9"/>
      <color theme="1" tint="0.04998999834060669"/>
      <name val="Cambria"/>
      <family val="1"/>
    </font>
    <font>
      <sz val="9"/>
      <color theme="2" tint="-0.8999800086021423"/>
      <name val="Cambria"/>
      <family val="1"/>
    </font>
    <font>
      <b/>
      <i/>
      <sz val="14"/>
      <color rgb="FF00206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4" fillId="29" borderId="1" applyNumberFormat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3" fillId="0" borderId="8" applyNumberFormat="0" applyFill="0" applyAlignment="0" applyProtection="0"/>
    <xf numFmtId="0" fontId="83" fillId="0" borderId="9" applyNumberFormat="0" applyFill="0" applyAlignment="0" applyProtection="0"/>
  </cellStyleXfs>
  <cellXfs count="34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71" fontId="2" fillId="33" borderId="0" xfId="49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84" fillId="0" borderId="0" xfId="0" applyFont="1" applyAlignment="1">
      <alignment horizontal="left"/>
    </xf>
    <xf numFmtId="171" fontId="2" fillId="0" borderId="0" xfId="49" applyFont="1" applyBorder="1" applyAlignment="1">
      <alignment horizontal="center"/>
    </xf>
    <xf numFmtId="171" fontId="3" fillId="0" borderId="0" xfId="49" applyFont="1" applyBorder="1" applyAlignment="1">
      <alignment horizontal="right"/>
    </xf>
    <xf numFmtId="0" fontId="85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171" fontId="3" fillId="0" borderId="0" xfId="49" applyFont="1" applyBorder="1" applyAlignment="1">
      <alignment horizontal="left"/>
    </xf>
    <xf numFmtId="17" fontId="86" fillId="0" borderId="0" xfId="0" applyNumberFormat="1" applyFont="1" applyBorder="1" applyAlignment="1">
      <alignment/>
    </xf>
    <xf numFmtId="17" fontId="87" fillId="0" borderId="0" xfId="0" applyNumberFormat="1" applyFont="1" applyBorder="1" applyAlignment="1">
      <alignment horizontal="left"/>
    </xf>
    <xf numFmtId="0" fontId="88" fillId="0" borderId="0" xfId="0" applyFont="1" applyAlignment="1">
      <alignment/>
    </xf>
    <xf numFmtId="17" fontId="89" fillId="0" borderId="0" xfId="0" applyNumberFormat="1" applyFont="1" applyAlignment="1">
      <alignment horizontal="center"/>
    </xf>
    <xf numFmtId="0" fontId="90" fillId="0" borderId="0" xfId="0" applyFont="1" applyAlignment="1">
      <alignment horizontal="right"/>
    </xf>
    <xf numFmtId="17" fontId="90" fillId="0" borderId="0" xfId="0" applyNumberFormat="1" applyFont="1" applyAlignment="1">
      <alignment horizontal="right"/>
    </xf>
    <xf numFmtId="17" fontId="8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1" fontId="1" fillId="0" borderId="0" xfId="49" applyFont="1" applyAlignment="1">
      <alignment/>
    </xf>
    <xf numFmtId="0" fontId="91" fillId="0" borderId="0" xfId="0" applyFont="1" applyAlignment="1">
      <alignment horizontal="center"/>
    </xf>
    <xf numFmtId="0" fontId="9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1" fontId="3" fillId="0" borderId="12" xfId="49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1" fontId="2" fillId="33" borderId="12" xfId="49" applyFont="1" applyFill="1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left"/>
    </xf>
    <xf numFmtId="171" fontId="37" fillId="0" borderId="14" xfId="49" applyFont="1" applyBorder="1" applyAlignment="1">
      <alignment horizontal="center"/>
    </xf>
    <xf numFmtId="171" fontId="37" fillId="0" borderId="14" xfId="49" applyFont="1" applyBorder="1" applyAlignment="1">
      <alignment horizontal="left"/>
    </xf>
    <xf numFmtId="171" fontId="37" fillId="0" borderId="14" xfId="49" applyFont="1" applyBorder="1" applyAlignment="1">
      <alignment horizontal="right"/>
    </xf>
    <xf numFmtId="171" fontId="37" fillId="0" borderId="14" xfId="49" applyFont="1" applyBorder="1" applyAlignment="1">
      <alignment/>
    </xf>
    <xf numFmtId="171" fontId="37" fillId="0" borderId="14" xfId="51" applyFont="1" applyBorder="1" applyAlignment="1">
      <alignment/>
    </xf>
    <xf numFmtId="171" fontId="37" fillId="0" borderId="15" xfId="49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left"/>
    </xf>
    <xf numFmtId="171" fontId="37" fillId="0" borderId="17" xfId="49" applyFont="1" applyBorder="1" applyAlignment="1">
      <alignment horizontal="center"/>
    </xf>
    <xf numFmtId="171" fontId="37" fillId="0" borderId="17" xfId="49" applyFont="1" applyBorder="1" applyAlignment="1">
      <alignment/>
    </xf>
    <xf numFmtId="171" fontId="37" fillId="0" borderId="18" xfId="49" applyFont="1" applyBorder="1" applyAlignment="1">
      <alignment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17" fontId="37" fillId="0" borderId="20" xfId="0" applyNumberFormat="1" applyFont="1" applyBorder="1" applyAlignment="1">
      <alignment horizontal="left"/>
    </xf>
    <xf numFmtId="0" fontId="37" fillId="0" borderId="20" xfId="0" applyFont="1" applyBorder="1" applyAlignment="1">
      <alignment horizontal="left"/>
    </xf>
    <xf numFmtId="171" fontId="37" fillId="0" borderId="20" xfId="49" applyFont="1" applyBorder="1" applyAlignment="1">
      <alignment horizontal="right"/>
    </xf>
    <xf numFmtId="171" fontId="38" fillId="0" borderId="20" xfId="49" applyFont="1" applyBorder="1" applyAlignment="1">
      <alignment/>
    </xf>
    <xf numFmtId="171" fontId="37" fillId="0" borderId="20" xfId="49" applyFont="1" applyBorder="1" applyAlignment="1">
      <alignment/>
    </xf>
    <xf numFmtId="171" fontId="37" fillId="0" borderId="21" xfId="49" applyFont="1" applyBorder="1" applyAlignment="1">
      <alignment/>
    </xf>
    <xf numFmtId="171" fontId="92" fillId="0" borderId="14" xfId="49" applyFont="1" applyBorder="1" applyAlignment="1">
      <alignment horizontal="right"/>
    </xf>
    <xf numFmtId="171" fontId="92" fillId="0" borderId="14" xfId="49" applyFont="1" applyBorder="1" applyAlignment="1">
      <alignment/>
    </xf>
    <xf numFmtId="171" fontId="38" fillId="0" borderId="14" xfId="49" applyFont="1" applyBorder="1" applyAlignment="1">
      <alignment/>
    </xf>
    <xf numFmtId="171" fontId="92" fillId="0" borderId="17" xfId="51" applyFont="1" applyBorder="1" applyAlignment="1">
      <alignment/>
    </xf>
    <xf numFmtId="171" fontId="92" fillId="0" borderId="17" xfId="49" applyFont="1" applyBorder="1" applyAlignment="1">
      <alignment/>
    </xf>
    <xf numFmtId="171" fontId="37" fillId="0" borderId="17" xfId="51" applyFont="1" applyBorder="1" applyAlignment="1">
      <alignment/>
    </xf>
    <xf numFmtId="171" fontId="92" fillId="0" borderId="17" xfId="49" applyFont="1" applyBorder="1" applyAlignment="1">
      <alignment horizontal="left"/>
    </xf>
    <xf numFmtId="171" fontId="37" fillId="0" borderId="17" xfId="49" applyFont="1" applyBorder="1" applyAlignment="1">
      <alignment horizontal="left"/>
    </xf>
    <xf numFmtId="171" fontId="38" fillId="0" borderId="17" xfId="49" applyFont="1" applyBorder="1" applyAlignment="1">
      <alignment/>
    </xf>
    <xf numFmtId="0" fontId="37" fillId="0" borderId="17" xfId="55" applyFont="1" applyBorder="1">
      <alignment/>
      <protection/>
    </xf>
    <xf numFmtId="0" fontId="37" fillId="0" borderId="17" xfId="0" applyFont="1" applyBorder="1" applyAlignment="1">
      <alignment/>
    </xf>
    <xf numFmtId="171" fontId="92" fillId="0" borderId="17" xfId="49" applyFont="1" applyBorder="1" applyAlignment="1">
      <alignment/>
    </xf>
    <xf numFmtId="0" fontId="93" fillId="0" borderId="20" xfId="0" applyFont="1" applyBorder="1" applyAlignment="1">
      <alignment/>
    </xf>
    <xf numFmtId="171" fontId="37" fillId="0" borderId="20" xfId="49" applyFont="1" applyBorder="1" applyAlignment="1">
      <alignment horizontal="center"/>
    </xf>
    <xf numFmtId="171" fontId="92" fillId="0" borderId="20" xfId="51" applyFont="1" applyBorder="1" applyAlignment="1">
      <alignment horizontal="left"/>
    </xf>
    <xf numFmtId="171" fontId="92" fillId="0" borderId="20" xfId="49" applyFont="1" applyBorder="1" applyAlignment="1">
      <alignment/>
    </xf>
    <xf numFmtId="171" fontId="37" fillId="0" borderId="20" xfId="51" applyFont="1" applyBorder="1" applyAlignment="1">
      <alignment/>
    </xf>
    <xf numFmtId="171" fontId="92" fillId="0" borderId="17" xfId="49" applyFont="1" applyBorder="1" applyAlignment="1">
      <alignment horizontal="right"/>
    </xf>
    <xf numFmtId="171" fontId="94" fillId="0" borderId="17" xfId="49" applyFont="1" applyBorder="1" applyAlignment="1">
      <alignment/>
    </xf>
    <xf numFmtId="171" fontId="92" fillId="0" borderId="20" xfId="49" applyFont="1" applyBorder="1" applyAlignment="1">
      <alignment horizontal="right"/>
    </xf>
    <xf numFmtId="0" fontId="95" fillId="0" borderId="14" xfId="0" applyFont="1" applyBorder="1" applyAlignment="1">
      <alignment horizontal="left"/>
    </xf>
    <xf numFmtId="171" fontId="95" fillId="0" borderId="14" xfId="49" applyFont="1" applyBorder="1" applyAlignment="1">
      <alignment horizontal="center"/>
    </xf>
    <xf numFmtId="171" fontId="37" fillId="33" borderId="14" xfId="49" applyFont="1" applyFill="1" applyBorder="1" applyAlignment="1">
      <alignment/>
    </xf>
    <xf numFmtId="0" fontId="37" fillId="34" borderId="17" xfId="0" applyFont="1" applyFill="1" applyBorder="1" applyAlignment="1">
      <alignment/>
    </xf>
    <xf numFmtId="171" fontId="92" fillId="0" borderId="17" xfId="49" applyFont="1" applyBorder="1" applyAlignment="1">
      <alignment horizontal="center"/>
    </xf>
    <xf numFmtId="0" fontId="37" fillId="0" borderId="20" xfId="0" applyFont="1" applyBorder="1" applyAlignment="1">
      <alignment/>
    </xf>
    <xf numFmtId="171" fontId="37" fillId="0" borderId="20" xfId="49" applyFont="1" applyBorder="1" applyAlignment="1">
      <alignment/>
    </xf>
    <xf numFmtId="17" fontId="96" fillId="33" borderId="20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0" fontId="37" fillId="0" borderId="17" xfId="0" applyFont="1" applyBorder="1" applyAlignment="1">
      <alignment/>
    </xf>
    <xf numFmtId="171" fontId="92" fillId="0" borderId="20" xfId="49" applyFont="1" applyBorder="1" applyAlignment="1">
      <alignment horizontal="left"/>
    </xf>
    <xf numFmtId="171" fontId="92" fillId="0" borderId="17" xfId="51" applyFont="1" applyBorder="1" applyAlignment="1">
      <alignment horizontal="left"/>
    </xf>
    <xf numFmtId="17" fontId="37" fillId="0" borderId="17" xfId="0" applyNumberFormat="1" applyFont="1" applyBorder="1" applyAlignment="1">
      <alignment horizontal="left"/>
    </xf>
    <xf numFmtId="171" fontId="37" fillId="0" borderId="17" xfId="51" applyFont="1" applyBorder="1" applyAlignment="1">
      <alignment horizontal="center"/>
    </xf>
    <xf numFmtId="171" fontId="37" fillId="0" borderId="17" xfId="51" applyFont="1" applyBorder="1" applyAlignment="1">
      <alignment horizontal="left"/>
    </xf>
    <xf numFmtId="0" fontId="97" fillId="34" borderId="22" xfId="0" applyFont="1" applyFill="1" applyBorder="1" applyAlignment="1">
      <alignment horizontal="center"/>
    </xf>
    <xf numFmtId="0" fontId="97" fillId="34" borderId="23" xfId="0" applyFont="1" applyFill="1" applyBorder="1" applyAlignment="1">
      <alignment horizontal="center"/>
    </xf>
    <xf numFmtId="17" fontId="97" fillId="0" borderId="0" xfId="0" applyNumberFormat="1" applyFont="1" applyBorder="1" applyAlignment="1">
      <alignment horizontal="left"/>
    </xf>
    <xf numFmtId="0" fontId="97" fillId="0" borderId="0" xfId="0" applyFont="1" applyBorder="1" applyAlignment="1">
      <alignment horizontal="left"/>
    </xf>
    <xf numFmtId="0" fontId="98" fillId="0" borderId="0" xfId="0" applyFont="1" applyAlignment="1">
      <alignment horizontal="right"/>
    </xf>
    <xf numFmtId="17" fontId="44" fillId="0" borderId="0" xfId="0" applyNumberFormat="1" applyFont="1" applyBorder="1" applyAlignment="1">
      <alignment horizontal="left"/>
    </xf>
    <xf numFmtId="171" fontId="45" fillId="0" borderId="0" xfId="49" applyFont="1" applyBorder="1" applyAlignment="1">
      <alignment/>
    </xf>
    <xf numFmtId="0" fontId="45" fillId="0" borderId="11" xfId="0" applyFont="1" applyBorder="1" applyAlignment="1">
      <alignment horizontal="center"/>
    </xf>
    <xf numFmtId="171" fontId="44" fillId="0" borderId="0" xfId="49" applyFont="1" applyBorder="1" applyAlignment="1">
      <alignment/>
    </xf>
    <xf numFmtId="0" fontId="44" fillId="0" borderId="0" xfId="0" applyFont="1" applyBorder="1" applyAlignment="1">
      <alignment horizontal="left"/>
    </xf>
    <xf numFmtId="0" fontId="44" fillId="0" borderId="12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171" fontId="44" fillId="0" borderId="12" xfId="49" applyFont="1" applyBorder="1" applyAlignment="1">
      <alignment/>
    </xf>
    <xf numFmtId="17" fontId="97" fillId="33" borderId="0" xfId="0" applyNumberFormat="1" applyFont="1" applyFill="1" applyBorder="1" applyAlignment="1">
      <alignment horizontal="center"/>
    </xf>
    <xf numFmtId="0" fontId="99" fillId="0" borderId="11" xfId="0" applyFont="1" applyBorder="1" applyAlignment="1">
      <alignment horizontal="center"/>
    </xf>
    <xf numFmtId="17" fontId="99" fillId="0" borderId="0" xfId="0" applyNumberFormat="1" applyFont="1" applyBorder="1" applyAlignment="1">
      <alignment horizontal="left"/>
    </xf>
    <xf numFmtId="171" fontId="99" fillId="0" borderId="0" xfId="51" applyFont="1" applyBorder="1" applyAlignment="1">
      <alignment horizontal="center"/>
    </xf>
    <xf numFmtId="0" fontId="99" fillId="0" borderId="0" xfId="0" applyFont="1" applyBorder="1" applyAlignment="1">
      <alignment horizontal="left"/>
    </xf>
    <xf numFmtId="171" fontId="99" fillId="0" borderId="0" xfId="51" applyFont="1" applyBorder="1" applyAlignment="1">
      <alignment horizontal="left"/>
    </xf>
    <xf numFmtId="171" fontId="99" fillId="0" borderId="0" xfId="49" applyFont="1" applyBorder="1" applyAlignment="1">
      <alignment/>
    </xf>
    <xf numFmtId="171" fontId="99" fillId="0" borderId="0" xfId="51" applyFont="1" applyBorder="1" applyAlignment="1">
      <alignment/>
    </xf>
    <xf numFmtId="0" fontId="100" fillId="0" borderId="12" xfId="0" applyFont="1" applyBorder="1" applyAlignment="1">
      <alignment horizontal="right"/>
    </xf>
    <xf numFmtId="0" fontId="101" fillId="0" borderId="24" xfId="0" applyFont="1" applyBorder="1" applyAlignment="1">
      <alignment/>
    </xf>
    <xf numFmtId="0" fontId="101" fillId="0" borderId="25" xfId="0" applyFont="1" applyBorder="1" applyAlignment="1">
      <alignment horizontal="center"/>
    </xf>
    <xf numFmtId="0" fontId="102" fillId="0" borderId="23" xfId="0" applyFont="1" applyBorder="1" applyAlignment="1">
      <alignment horizontal="center"/>
    </xf>
    <xf numFmtId="0" fontId="97" fillId="0" borderId="26" xfId="0" applyFont="1" applyBorder="1" applyAlignment="1">
      <alignment horizontal="center"/>
    </xf>
    <xf numFmtId="0" fontId="97" fillId="0" borderId="27" xfId="0" applyFont="1" applyBorder="1" applyAlignment="1">
      <alignment horizontal="left"/>
    </xf>
    <xf numFmtId="0" fontId="97" fillId="0" borderId="27" xfId="0" applyFont="1" applyBorder="1" applyAlignment="1">
      <alignment horizontal="center"/>
    </xf>
    <xf numFmtId="171" fontId="97" fillId="0" borderId="27" xfId="49" applyFont="1" applyBorder="1" applyAlignment="1">
      <alignment horizontal="left"/>
    </xf>
    <xf numFmtId="0" fontId="102" fillId="0" borderId="24" xfId="0" applyFont="1" applyBorder="1" applyAlignment="1">
      <alignment horizontal="center"/>
    </xf>
    <xf numFmtId="17" fontId="97" fillId="0" borderId="28" xfId="0" applyNumberFormat="1" applyFont="1" applyBorder="1" applyAlignment="1">
      <alignment horizontal="left"/>
    </xf>
    <xf numFmtId="171" fontId="102" fillId="0" borderId="25" xfId="49" applyFont="1" applyBorder="1" applyAlignment="1">
      <alignment/>
    </xf>
    <xf numFmtId="0" fontId="102" fillId="0" borderId="24" xfId="0" applyFont="1" applyBorder="1" applyAlignment="1">
      <alignment horizontal="left"/>
    </xf>
    <xf numFmtId="171" fontId="97" fillId="0" borderId="24" xfId="49" applyFont="1" applyBorder="1" applyAlignment="1">
      <alignment/>
    </xf>
    <xf numFmtId="0" fontId="97" fillId="0" borderId="29" xfId="0" applyFont="1" applyBorder="1" applyAlignment="1">
      <alignment horizontal="left"/>
    </xf>
    <xf numFmtId="171" fontId="102" fillId="0" borderId="23" xfId="49" applyFont="1" applyBorder="1" applyAlignment="1">
      <alignment/>
    </xf>
    <xf numFmtId="171" fontId="97" fillId="0" borderId="23" xfId="49" applyFont="1" applyBorder="1" applyAlignment="1">
      <alignment/>
    </xf>
    <xf numFmtId="17" fontId="97" fillId="0" borderId="30" xfId="0" applyNumberFormat="1" applyFont="1" applyBorder="1" applyAlignment="1">
      <alignment horizontal="left"/>
    </xf>
    <xf numFmtId="171" fontId="102" fillId="0" borderId="30" xfId="49" applyFont="1" applyBorder="1" applyAlignment="1">
      <alignment/>
    </xf>
    <xf numFmtId="0" fontId="102" fillId="0" borderId="23" xfId="0" applyFont="1" applyBorder="1" applyAlignment="1">
      <alignment horizontal="left"/>
    </xf>
    <xf numFmtId="171" fontId="97" fillId="0" borderId="30" xfId="49" applyFont="1" applyBorder="1" applyAlignment="1">
      <alignment/>
    </xf>
    <xf numFmtId="0" fontId="102" fillId="0" borderId="31" xfId="0" applyFont="1" applyBorder="1" applyAlignment="1">
      <alignment horizontal="left"/>
    </xf>
    <xf numFmtId="171" fontId="97" fillId="0" borderId="27" xfId="49" applyFont="1" applyBorder="1" applyAlignment="1">
      <alignment horizontal="center"/>
    </xf>
    <xf numFmtId="171" fontId="97" fillId="0" borderId="27" xfId="49" applyFont="1" applyBorder="1" applyAlignment="1">
      <alignment horizontal="right"/>
    </xf>
    <xf numFmtId="0" fontId="91" fillId="0" borderId="0" xfId="0" applyFont="1" applyBorder="1" applyAlignment="1">
      <alignment/>
    </xf>
    <xf numFmtId="0" fontId="91" fillId="0" borderId="0" xfId="0" applyFont="1" applyAlignment="1">
      <alignment/>
    </xf>
    <xf numFmtId="0" fontId="98" fillId="0" borderId="0" xfId="0" applyFont="1" applyAlignment="1">
      <alignment horizontal="center"/>
    </xf>
    <xf numFmtId="0" fontId="103" fillId="0" borderId="0" xfId="0" applyFont="1" applyBorder="1" applyAlignment="1">
      <alignment/>
    </xf>
    <xf numFmtId="0" fontId="104" fillId="0" borderId="0" xfId="0" applyFont="1" applyAlignment="1">
      <alignment/>
    </xf>
    <xf numFmtId="171" fontId="105" fillId="0" borderId="17" xfId="49" applyFont="1" applyBorder="1" applyAlignment="1">
      <alignment/>
    </xf>
    <xf numFmtId="0" fontId="97" fillId="0" borderId="32" xfId="0" applyFont="1" applyBorder="1" applyAlignment="1">
      <alignment horizontal="center"/>
    </xf>
    <xf numFmtId="171" fontId="102" fillId="0" borderId="0" xfId="49" applyFont="1" applyBorder="1" applyAlignment="1">
      <alignment/>
    </xf>
    <xf numFmtId="0" fontId="102" fillId="0" borderId="0" xfId="0" applyFont="1" applyBorder="1" applyAlignment="1">
      <alignment horizontal="left"/>
    </xf>
    <xf numFmtId="171" fontId="97" fillId="0" borderId="0" xfId="49" applyFont="1" applyBorder="1" applyAlignment="1">
      <alignment/>
    </xf>
    <xf numFmtId="171" fontId="102" fillId="0" borderId="29" xfId="49" applyFont="1" applyBorder="1" applyAlignment="1">
      <alignment/>
    </xf>
    <xf numFmtId="0" fontId="94" fillId="0" borderId="14" xfId="0" applyFont="1" applyBorder="1" applyAlignment="1">
      <alignment horizontal="left"/>
    </xf>
    <xf numFmtId="0" fontId="94" fillId="0" borderId="20" xfId="0" applyFont="1" applyBorder="1" applyAlignment="1">
      <alignment horizontal="left"/>
    </xf>
    <xf numFmtId="0" fontId="102" fillId="0" borderId="33" xfId="0" applyFont="1" applyBorder="1" applyAlignment="1">
      <alignment horizontal="center"/>
    </xf>
    <xf numFmtId="171" fontId="97" fillId="0" borderId="34" xfId="49" applyFont="1" applyBorder="1" applyAlignment="1">
      <alignment/>
    </xf>
    <xf numFmtId="0" fontId="102" fillId="0" borderId="35" xfId="0" applyFont="1" applyBorder="1" applyAlignment="1">
      <alignment horizontal="left"/>
    </xf>
    <xf numFmtId="171" fontId="102" fillId="0" borderId="36" xfId="49" applyFont="1" applyBorder="1" applyAlignment="1">
      <alignment/>
    </xf>
    <xf numFmtId="0" fontId="102" fillId="0" borderId="26" xfId="0" applyFont="1" applyBorder="1" applyAlignment="1">
      <alignment horizontal="center"/>
    </xf>
    <xf numFmtId="17" fontId="97" fillId="0" borderId="27" xfId="0" applyNumberFormat="1" applyFont="1" applyBorder="1" applyAlignment="1">
      <alignment horizontal="left"/>
    </xf>
    <xf numFmtId="171" fontId="102" fillId="0" borderId="27" xfId="49" applyFont="1" applyBorder="1" applyAlignment="1">
      <alignment/>
    </xf>
    <xf numFmtId="0" fontId="102" fillId="0" borderId="27" xfId="0" applyFont="1" applyBorder="1" applyAlignment="1">
      <alignment horizontal="left"/>
    </xf>
    <xf numFmtId="171" fontId="97" fillId="0" borderId="27" xfId="49" applyFont="1" applyBorder="1" applyAlignment="1">
      <alignment/>
    </xf>
    <xf numFmtId="0" fontId="2" fillId="0" borderId="13" xfId="0" applyFont="1" applyBorder="1" applyAlignment="1">
      <alignment horizontal="center"/>
    </xf>
    <xf numFmtId="17" fontId="97" fillId="0" borderId="14" xfId="0" applyNumberFormat="1" applyFont="1" applyBorder="1" applyAlignment="1">
      <alignment horizontal="left"/>
    </xf>
    <xf numFmtId="171" fontId="2" fillId="0" borderId="14" xfId="49" applyFont="1" applyBorder="1" applyAlignment="1">
      <alignment/>
    </xf>
    <xf numFmtId="0" fontId="2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102" fillId="0" borderId="34" xfId="0" applyFont="1" applyBorder="1" applyAlignment="1">
      <alignment horizontal="left"/>
    </xf>
    <xf numFmtId="171" fontId="92" fillId="0" borderId="14" xfId="49" applyFont="1" applyBorder="1" applyAlignment="1">
      <alignment/>
    </xf>
    <xf numFmtId="171" fontId="92" fillId="0" borderId="14" xfId="49" applyFont="1" applyBorder="1" applyAlignment="1">
      <alignment horizontal="left"/>
    </xf>
    <xf numFmtId="0" fontId="106" fillId="0" borderId="0" xfId="0" applyFont="1" applyBorder="1" applyAlignment="1">
      <alignment horizontal="center"/>
    </xf>
    <xf numFmtId="17" fontId="106" fillId="33" borderId="0" xfId="0" applyNumberFormat="1" applyFont="1" applyFill="1" applyBorder="1" applyAlignment="1">
      <alignment horizontal="center"/>
    </xf>
    <xf numFmtId="17" fontId="45" fillId="0" borderId="0" xfId="0" applyNumberFormat="1" applyFont="1" applyBorder="1" applyAlignment="1">
      <alignment horizontal="left"/>
    </xf>
    <xf numFmtId="171" fontId="45" fillId="0" borderId="0" xfId="51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171" fontId="45" fillId="0" borderId="0" xfId="51" applyFont="1" applyBorder="1" applyAlignment="1">
      <alignment horizontal="left"/>
    </xf>
    <xf numFmtId="171" fontId="107" fillId="0" borderId="0" xfId="49" applyFont="1" applyBorder="1" applyAlignment="1">
      <alignment/>
    </xf>
    <xf numFmtId="171" fontId="45" fillId="0" borderId="0" xfId="51" applyFont="1" applyBorder="1" applyAlignment="1">
      <alignment/>
    </xf>
    <xf numFmtId="0" fontId="97" fillId="0" borderId="34" xfId="0" applyFont="1" applyBorder="1" applyAlignment="1">
      <alignment horizontal="left"/>
    </xf>
    <xf numFmtId="171" fontId="102" fillId="0" borderId="34" xfId="51" applyFont="1" applyBorder="1" applyAlignment="1">
      <alignment horizontal="center"/>
    </xf>
    <xf numFmtId="171" fontId="97" fillId="0" borderId="34" xfId="51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/>
    </xf>
    <xf numFmtId="171" fontId="55" fillId="0" borderId="0" xfId="49" applyFont="1" applyBorder="1" applyAlignment="1">
      <alignment horizontal="left"/>
    </xf>
    <xf numFmtId="171" fontId="45" fillId="33" borderId="0" xfId="49" applyFont="1" applyFill="1" applyBorder="1" applyAlignment="1">
      <alignment/>
    </xf>
    <xf numFmtId="0" fontId="45" fillId="33" borderId="0" xfId="0" applyFont="1" applyFill="1" applyBorder="1" applyAlignment="1">
      <alignment horizontal="left"/>
    </xf>
    <xf numFmtId="171" fontId="45" fillId="33" borderId="12" xfId="49" applyFont="1" applyFill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 horizontal="center"/>
    </xf>
    <xf numFmtId="171" fontId="55" fillId="0" borderId="0" xfId="49" applyFont="1" applyBorder="1" applyAlignment="1">
      <alignment/>
    </xf>
    <xf numFmtId="171" fontId="55" fillId="0" borderId="12" xfId="49" applyFont="1" applyBorder="1" applyAlignment="1">
      <alignment/>
    </xf>
    <xf numFmtId="0" fontId="55" fillId="0" borderId="11" xfId="0" applyFont="1" applyBorder="1" applyAlignment="1">
      <alignment horizontal="center"/>
    </xf>
    <xf numFmtId="0" fontId="97" fillId="0" borderId="26" xfId="0" applyFont="1" applyFill="1" applyBorder="1" applyAlignment="1">
      <alignment horizontal="center"/>
    </xf>
    <xf numFmtId="0" fontId="97" fillId="0" borderId="26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97" fillId="0" borderId="34" xfId="0" applyFont="1" applyBorder="1" applyAlignment="1">
      <alignment/>
    </xf>
    <xf numFmtId="171" fontId="45" fillId="0" borderId="12" xfId="49" applyFont="1" applyBorder="1" applyAlignment="1">
      <alignment/>
    </xf>
    <xf numFmtId="0" fontId="97" fillId="0" borderId="0" xfId="0" applyFont="1" applyBorder="1" applyAlignment="1">
      <alignment/>
    </xf>
    <xf numFmtId="0" fontId="108" fillId="0" borderId="37" xfId="0" applyFont="1" applyBorder="1" applyAlignment="1">
      <alignment/>
    </xf>
    <xf numFmtId="0" fontId="108" fillId="0" borderId="32" xfId="0" applyFont="1" applyBorder="1" applyAlignment="1">
      <alignment horizontal="center"/>
    </xf>
    <xf numFmtId="0" fontId="108" fillId="0" borderId="38" xfId="0" applyFont="1" applyBorder="1" applyAlignment="1">
      <alignment horizontal="center"/>
    </xf>
    <xf numFmtId="0" fontId="108" fillId="0" borderId="39" xfId="0" applyFont="1" applyBorder="1" applyAlignment="1">
      <alignment horizontal="center"/>
    </xf>
    <xf numFmtId="0" fontId="97" fillId="0" borderId="11" xfId="0" applyFont="1" applyBorder="1" applyAlignment="1">
      <alignment horizontal="left"/>
    </xf>
    <xf numFmtId="0" fontId="97" fillId="0" borderId="12" xfId="0" applyFont="1" applyBorder="1" applyAlignment="1">
      <alignment horizontal="left"/>
    </xf>
    <xf numFmtId="17" fontId="97" fillId="34" borderId="22" xfId="0" applyNumberFormat="1" applyFont="1" applyFill="1" applyBorder="1" applyAlignment="1">
      <alignment horizontal="center"/>
    </xf>
    <xf numFmtId="17" fontId="97" fillId="34" borderId="40" xfId="0" applyNumberFormat="1" applyFont="1" applyFill="1" applyBorder="1" applyAlignment="1">
      <alignment horizontal="center"/>
    </xf>
    <xf numFmtId="17" fontId="97" fillId="34" borderId="41" xfId="0" applyNumberFormat="1" applyFont="1" applyFill="1" applyBorder="1" applyAlignment="1">
      <alignment horizontal="center"/>
    </xf>
    <xf numFmtId="0" fontId="97" fillId="34" borderId="42" xfId="0" applyFont="1" applyFill="1" applyBorder="1" applyAlignment="1">
      <alignment horizontal="center"/>
    </xf>
    <xf numFmtId="0" fontId="97" fillId="34" borderId="42" xfId="0" applyFont="1" applyFill="1" applyBorder="1" applyAlignment="1">
      <alignment/>
    </xf>
    <xf numFmtId="0" fontId="97" fillId="34" borderId="11" xfId="0" applyFont="1" applyFill="1" applyBorder="1" applyAlignment="1">
      <alignment horizontal="center"/>
    </xf>
    <xf numFmtId="0" fontId="97" fillId="34" borderId="12" xfId="0" applyFont="1" applyFill="1" applyBorder="1" applyAlignment="1">
      <alignment horizontal="center"/>
    </xf>
    <xf numFmtId="0" fontId="97" fillId="34" borderId="30" xfId="0" applyFont="1" applyFill="1" applyBorder="1" applyAlignment="1">
      <alignment horizontal="center"/>
    </xf>
    <xf numFmtId="0" fontId="97" fillId="34" borderId="31" xfId="0" applyFont="1" applyFill="1" applyBorder="1" applyAlignment="1">
      <alignment horizontal="center"/>
    </xf>
    <xf numFmtId="0" fontId="90" fillId="0" borderId="0" xfId="0" applyFont="1" applyBorder="1" applyAlignment="1">
      <alignment horizontal="right"/>
    </xf>
    <xf numFmtId="0" fontId="102" fillId="0" borderId="11" xfId="0" applyFont="1" applyBorder="1" applyAlignment="1">
      <alignment horizontal="center"/>
    </xf>
    <xf numFmtId="171" fontId="97" fillId="0" borderId="12" xfId="49" applyFont="1" applyBorder="1" applyAlignment="1">
      <alignment/>
    </xf>
    <xf numFmtId="17" fontId="109" fillId="0" borderId="12" xfId="0" applyNumberFormat="1" applyFont="1" applyBorder="1" applyAlignment="1">
      <alignment horizontal="right"/>
    </xf>
    <xf numFmtId="171" fontId="110" fillId="0" borderId="28" xfId="49" applyFont="1" applyBorder="1" applyAlignment="1">
      <alignment/>
    </xf>
    <xf numFmtId="0" fontId="38" fillId="0" borderId="20" xfId="0" applyFont="1" applyBorder="1" applyAlignment="1">
      <alignment horizontal="left"/>
    </xf>
    <xf numFmtId="171" fontId="38" fillId="0" borderId="20" xfId="49" applyFont="1" applyBorder="1" applyAlignment="1">
      <alignment horizontal="center"/>
    </xf>
    <xf numFmtId="171" fontId="38" fillId="0" borderId="20" xfId="51" applyFont="1" applyBorder="1" applyAlignment="1">
      <alignment/>
    </xf>
    <xf numFmtId="171" fontId="94" fillId="0" borderId="20" xfId="49" applyFont="1" applyBorder="1" applyAlignment="1">
      <alignment horizontal="right"/>
    </xf>
    <xf numFmtId="171" fontId="94" fillId="0" borderId="14" xfId="49" applyFont="1" applyBorder="1" applyAlignment="1">
      <alignment horizontal="right"/>
    </xf>
    <xf numFmtId="171" fontId="37" fillId="0" borderId="18" xfId="51" applyFont="1" applyBorder="1" applyAlignment="1">
      <alignment/>
    </xf>
    <xf numFmtId="0" fontId="55" fillId="0" borderId="14" xfId="0" applyFont="1" applyBorder="1" applyAlignment="1">
      <alignment horizontal="left"/>
    </xf>
    <xf numFmtId="171" fontId="55" fillId="0" borderId="14" xfId="51" applyFont="1" applyBorder="1" applyAlignment="1">
      <alignment horizontal="center"/>
    </xf>
    <xf numFmtId="171" fontId="107" fillId="0" borderId="14" xfId="51" applyFont="1" applyBorder="1" applyAlignment="1">
      <alignment/>
    </xf>
    <xf numFmtId="171" fontId="97" fillId="0" borderId="29" xfId="49" applyFont="1" applyBorder="1" applyAlignment="1">
      <alignment/>
    </xf>
    <xf numFmtId="0" fontId="97" fillId="0" borderId="23" xfId="0" applyFont="1" applyBorder="1" applyAlignment="1">
      <alignment horizontal="left"/>
    </xf>
    <xf numFmtId="171" fontId="107" fillId="0" borderId="17" xfId="51" applyFont="1" applyBorder="1" applyAlignment="1">
      <alignment/>
    </xf>
    <xf numFmtId="0" fontId="92" fillId="0" borderId="20" xfId="0" applyFont="1" applyBorder="1" applyAlignment="1">
      <alignment horizontal="left"/>
    </xf>
    <xf numFmtId="171" fontId="45" fillId="0" borderId="14" xfId="51" applyFont="1" applyBorder="1" applyAlignment="1">
      <alignment/>
    </xf>
    <xf numFmtId="171" fontId="97" fillId="0" borderId="20" xfId="49" applyFont="1" applyBorder="1" applyAlignment="1">
      <alignment/>
    </xf>
    <xf numFmtId="171" fontId="97" fillId="0" borderId="21" xfId="49" applyFont="1" applyBorder="1" applyAlignment="1">
      <alignment/>
    </xf>
    <xf numFmtId="171" fontId="37" fillId="33" borderId="17" xfId="49" applyFont="1" applyFill="1" applyBorder="1" applyAlignment="1">
      <alignment/>
    </xf>
    <xf numFmtId="171" fontId="92" fillId="0" borderId="17" xfId="51" applyFont="1" applyBorder="1" applyAlignment="1">
      <alignment horizontal="right"/>
    </xf>
    <xf numFmtId="0" fontId="111" fillId="0" borderId="14" xfId="0" applyFont="1" applyBorder="1" applyAlignment="1">
      <alignment horizontal="left"/>
    </xf>
    <xf numFmtId="171" fontId="37" fillId="0" borderId="14" xfId="51" applyFont="1" applyBorder="1" applyAlignment="1">
      <alignment horizontal="center"/>
    </xf>
    <xf numFmtId="171" fontId="37" fillId="0" borderId="14" xfId="51" applyFont="1" applyBorder="1" applyAlignment="1">
      <alignment horizontal="left"/>
    </xf>
    <xf numFmtId="171" fontId="37" fillId="0" borderId="14" xfId="51" applyFont="1" applyBorder="1" applyAlignment="1">
      <alignment horizontal="right"/>
    </xf>
    <xf numFmtId="0" fontId="92" fillId="0" borderId="17" xfId="0" applyFont="1" applyBorder="1" applyAlignment="1">
      <alignment horizontal="left"/>
    </xf>
    <xf numFmtId="0" fontId="37" fillId="0" borderId="26" xfId="0" applyFont="1" applyBorder="1" applyAlignment="1">
      <alignment horizontal="center"/>
    </xf>
    <xf numFmtId="171" fontId="94" fillId="0" borderId="20" xfId="49" applyFont="1" applyBorder="1" applyAlignment="1">
      <alignment/>
    </xf>
    <xf numFmtId="171" fontId="102" fillId="0" borderId="0" xfId="51" applyFont="1" applyBorder="1" applyAlignment="1">
      <alignment horizontal="center"/>
    </xf>
    <xf numFmtId="171" fontId="97" fillId="0" borderId="0" xfId="51" applyFont="1" applyBorder="1" applyAlignment="1">
      <alignment horizontal="left"/>
    </xf>
    <xf numFmtId="171" fontId="100" fillId="0" borderId="0" xfId="51" applyFont="1" applyBorder="1" applyAlignment="1">
      <alignment horizontal="left"/>
    </xf>
    <xf numFmtId="171" fontId="97" fillId="0" borderId="12" xfId="51" applyFont="1" applyBorder="1" applyAlignment="1">
      <alignment horizontal="left"/>
    </xf>
    <xf numFmtId="171" fontId="92" fillId="0" borderId="14" xfId="51" applyFont="1" applyBorder="1" applyAlignment="1">
      <alignment/>
    </xf>
    <xf numFmtId="0" fontId="37" fillId="0" borderId="43" xfId="0" applyFont="1" applyBorder="1" applyAlignment="1">
      <alignment horizontal="center"/>
    </xf>
    <xf numFmtId="171" fontId="92" fillId="0" borderId="44" xfId="49" applyFont="1" applyBorder="1" applyAlignment="1">
      <alignment/>
    </xf>
    <xf numFmtId="171" fontId="92" fillId="0" borderId="44" xfId="51" applyFont="1" applyBorder="1" applyAlignment="1">
      <alignment/>
    </xf>
    <xf numFmtId="171" fontId="37" fillId="0" borderId="44" xfId="49" applyFont="1" applyBorder="1" applyAlignment="1">
      <alignment/>
    </xf>
    <xf numFmtId="0" fontId="38" fillId="0" borderId="14" xfId="0" applyFont="1" applyBorder="1" applyAlignment="1">
      <alignment horizontal="left"/>
    </xf>
    <xf numFmtId="171" fontId="38" fillId="0" borderId="14" xfId="51" applyFont="1" applyBorder="1" applyAlignment="1">
      <alignment horizontal="center"/>
    </xf>
    <xf numFmtId="171" fontId="92" fillId="0" borderId="14" xfId="51" applyFont="1" applyBorder="1" applyAlignment="1">
      <alignment horizontal="right"/>
    </xf>
    <xf numFmtId="0" fontId="97" fillId="0" borderId="23" xfId="0" applyFont="1" applyBorder="1" applyAlignment="1">
      <alignment horizontal="center"/>
    </xf>
    <xf numFmtId="17" fontId="112" fillId="0" borderId="0" xfId="0" applyNumberFormat="1" applyFont="1" applyBorder="1" applyAlignment="1">
      <alignment horizontal="left"/>
    </xf>
    <xf numFmtId="0" fontId="37" fillId="0" borderId="45" xfId="0" applyFont="1" applyBorder="1" applyAlignment="1">
      <alignment horizontal="center"/>
    </xf>
    <xf numFmtId="171" fontId="92" fillId="0" borderId="38" xfId="49" applyFont="1" applyBorder="1" applyAlignment="1">
      <alignment/>
    </xf>
    <xf numFmtId="171" fontId="92" fillId="0" borderId="17" xfId="51" applyFont="1" applyBorder="1" applyAlignment="1">
      <alignment horizontal="center"/>
    </xf>
    <xf numFmtId="171" fontId="92" fillId="0" borderId="44" xfId="49" applyFont="1" applyBorder="1" applyAlignment="1">
      <alignment/>
    </xf>
    <xf numFmtId="171" fontId="37" fillId="0" borderId="44" xfId="49" applyFont="1" applyBorder="1" applyAlignment="1">
      <alignment horizontal="left"/>
    </xf>
    <xf numFmtId="171" fontId="92" fillId="0" borderId="38" xfId="49" applyFont="1" applyBorder="1" applyAlignment="1">
      <alignment horizontal="right"/>
    </xf>
    <xf numFmtId="0" fontId="10" fillId="0" borderId="17" xfId="0" applyFont="1" applyBorder="1" applyAlignment="1">
      <alignment horizontal="left"/>
    </xf>
    <xf numFmtId="171" fontId="94" fillId="0" borderId="17" xfId="51" applyFont="1" applyBorder="1" applyAlignment="1">
      <alignment horizontal="left"/>
    </xf>
    <xf numFmtId="171" fontId="37" fillId="0" borderId="17" xfId="49" applyFont="1" applyBorder="1" applyAlignment="1">
      <alignment horizontal="right"/>
    </xf>
    <xf numFmtId="0" fontId="0" fillId="0" borderId="13" xfId="0" applyBorder="1" applyAlignment="1">
      <alignment/>
    </xf>
    <xf numFmtId="0" fontId="11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" fontId="114" fillId="0" borderId="0" xfId="0" applyNumberFormat="1" applyFont="1" applyBorder="1" applyAlignment="1">
      <alignment horizontal="left"/>
    </xf>
    <xf numFmtId="17" fontId="106" fillId="0" borderId="34" xfId="0" applyNumberFormat="1" applyFont="1" applyBorder="1" applyAlignment="1">
      <alignment horizontal="left"/>
    </xf>
    <xf numFmtId="0" fontId="114" fillId="0" borderId="0" xfId="0" applyFont="1" applyBorder="1" applyAlignment="1">
      <alignment horizontal="center"/>
    </xf>
    <xf numFmtId="17" fontId="106" fillId="0" borderId="0" xfId="0" applyNumberFormat="1" applyFont="1" applyBorder="1" applyAlignment="1">
      <alignment horizontal="left"/>
    </xf>
    <xf numFmtId="17" fontId="106" fillId="34" borderId="42" xfId="0" applyNumberFormat="1" applyFont="1" applyFill="1" applyBorder="1" applyAlignment="1">
      <alignment horizontal="center"/>
    </xf>
    <xf numFmtId="17" fontId="106" fillId="0" borderId="27" xfId="0" applyNumberFormat="1" applyFont="1" applyBorder="1" applyAlignment="1">
      <alignment horizontal="left"/>
    </xf>
    <xf numFmtId="0" fontId="115" fillId="0" borderId="0" xfId="0" applyFont="1" applyBorder="1" applyAlignment="1">
      <alignment/>
    </xf>
    <xf numFmtId="171" fontId="37" fillId="0" borderId="17" xfId="51" applyFont="1" applyBorder="1" applyAlignment="1">
      <alignment horizontal="right"/>
    </xf>
    <xf numFmtId="17" fontId="109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90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71" fontId="0" fillId="0" borderId="0" xfId="0" applyNumberFormat="1" applyAlignment="1">
      <alignment/>
    </xf>
    <xf numFmtId="17" fontId="115" fillId="0" borderId="0" xfId="0" applyNumberFormat="1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171" fontId="97" fillId="0" borderId="0" xfId="49" applyFont="1" applyBorder="1" applyAlignment="1">
      <alignment horizontal="center"/>
    </xf>
    <xf numFmtId="171" fontId="97" fillId="0" borderId="0" xfId="49" applyFont="1" applyBorder="1" applyAlignment="1">
      <alignment horizontal="right"/>
    </xf>
    <xf numFmtId="0" fontId="97" fillId="0" borderId="33" xfId="0" applyFont="1" applyBorder="1" applyAlignment="1">
      <alignment horizontal="center"/>
    </xf>
    <xf numFmtId="0" fontId="97" fillId="0" borderId="25" xfId="0" applyFont="1" applyBorder="1" applyAlignment="1">
      <alignment/>
    </xf>
    <xf numFmtId="171" fontId="97" fillId="0" borderId="34" xfId="49" applyFont="1" applyBorder="1" applyAlignment="1">
      <alignment horizontal="center"/>
    </xf>
    <xf numFmtId="171" fontId="97" fillId="0" borderId="34" xfId="49" applyFont="1" applyBorder="1" applyAlignment="1">
      <alignment horizontal="right"/>
    </xf>
    <xf numFmtId="0" fontId="10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98" fillId="0" borderId="0" xfId="0" applyFont="1" applyBorder="1" applyAlignment="1">
      <alignment horizontal="right"/>
    </xf>
    <xf numFmtId="0" fontId="97" fillId="0" borderId="30" xfId="0" applyFont="1" applyBorder="1" applyAlignment="1">
      <alignment horizontal="left"/>
    </xf>
    <xf numFmtId="0" fontId="98" fillId="0" borderId="3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171" fontId="45" fillId="0" borderId="14" xfId="49" applyFont="1" applyBorder="1" applyAlignment="1">
      <alignment/>
    </xf>
    <xf numFmtId="0" fontId="45" fillId="0" borderId="14" xfId="0" applyFont="1" applyBorder="1" applyAlignment="1">
      <alignment horizontal="left"/>
    </xf>
    <xf numFmtId="0" fontId="44" fillId="0" borderId="15" xfId="0" applyFont="1" applyBorder="1" applyAlignment="1">
      <alignment horizontal="center"/>
    </xf>
    <xf numFmtId="17" fontId="10" fillId="33" borderId="17" xfId="0" applyNumberFormat="1" applyFont="1" applyFill="1" applyBorder="1" applyAlignment="1">
      <alignment horizontal="left"/>
    </xf>
    <xf numFmtId="0" fontId="37" fillId="34" borderId="17" xfId="55" applyFont="1" applyFill="1" applyBorder="1">
      <alignment/>
      <protection/>
    </xf>
    <xf numFmtId="0" fontId="37" fillId="0" borderId="27" xfId="0" applyFont="1" applyBorder="1" applyAlignment="1">
      <alignment horizontal="left"/>
    </xf>
    <xf numFmtId="171" fontId="37" fillId="0" borderId="27" xfId="49" applyFont="1" applyBorder="1" applyAlignment="1">
      <alignment horizontal="center"/>
    </xf>
    <xf numFmtId="171" fontId="92" fillId="0" borderId="27" xfId="49" applyFont="1" applyBorder="1" applyAlignment="1">
      <alignment horizontal="left"/>
    </xf>
    <xf numFmtId="171" fontId="37" fillId="0" borderId="27" xfId="49" applyFont="1" applyBorder="1" applyAlignment="1">
      <alignment/>
    </xf>
    <xf numFmtId="171" fontId="37" fillId="0" borderId="46" xfId="49" applyFont="1" applyBorder="1" applyAlignment="1">
      <alignment/>
    </xf>
    <xf numFmtId="171" fontId="37" fillId="0" borderId="20" xfId="51" applyFont="1" applyBorder="1" applyAlignment="1">
      <alignment horizontal="center"/>
    </xf>
    <xf numFmtId="171" fontId="37" fillId="0" borderId="20" xfId="51" applyFont="1" applyBorder="1" applyAlignment="1">
      <alignment horizontal="left"/>
    </xf>
    <xf numFmtId="171" fontId="105" fillId="0" borderId="20" xfId="49" applyFont="1" applyBorder="1" applyAlignment="1">
      <alignment/>
    </xf>
    <xf numFmtId="0" fontId="92" fillId="0" borderId="14" xfId="0" applyFont="1" applyBorder="1" applyAlignment="1">
      <alignment/>
    </xf>
    <xf numFmtId="0" fontId="92" fillId="0" borderId="14" xfId="0" applyFont="1" applyBorder="1" applyAlignment="1">
      <alignment horizontal="left"/>
    </xf>
    <xf numFmtId="0" fontId="97" fillId="34" borderId="40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171" fontId="2" fillId="0" borderId="48" xfId="49" applyFont="1" applyBorder="1" applyAlignment="1">
      <alignment/>
    </xf>
    <xf numFmtId="171" fontId="116" fillId="0" borderId="25" xfId="0" applyNumberFormat="1" applyFont="1" applyBorder="1" applyAlignment="1">
      <alignment/>
    </xf>
    <xf numFmtId="171" fontId="45" fillId="0" borderId="17" xfId="51" applyFont="1" applyBorder="1" applyAlignment="1">
      <alignment/>
    </xf>
    <xf numFmtId="171" fontId="116" fillId="0" borderId="49" xfId="0" applyNumberFormat="1" applyFont="1" applyBorder="1" applyAlignment="1">
      <alignment/>
    </xf>
    <xf numFmtId="171" fontId="116" fillId="0" borderId="35" xfId="0" applyNumberFormat="1" applyFont="1" applyBorder="1" applyAlignment="1">
      <alignment/>
    </xf>
    <xf numFmtId="171" fontId="116" fillId="0" borderId="24" xfId="0" applyNumberFormat="1" applyFont="1" applyBorder="1" applyAlignment="1">
      <alignment/>
    </xf>
    <xf numFmtId="171" fontId="116" fillId="0" borderId="28" xfId="0" applyNumberFormat="1" applyFont="1" applyBorder="1" applyAlignment="1">
      <alignment/>
    </xf>
    <xf numFmtId="0" fontId="97" fillId="0" borderId="0" xfId="0" applyFont="1" applyBorder="1" applyAlignment="1">
      <alignment horizontal="center"/>
    </xf>
    <xf numFmtId="171" fontId="97" fillId="0" borderId="46" xfId="49" applyFont="1" applyBorder="1" applyAlignment="1">
      <alignment horizontal="left"/>
    </xf>
    <xf numFmtId="171" fontId="97" fillId="0" borderId="46" xfId="49" applyFont="1" applyBorder="1" applyAlignment="1">
      <alignment/>
    </xf>
    <xf numFmtId="171" fontId="97" fillId="0" borderId="36" xfId="49" applyFont="1" applyBorder="1" applyAlignment="1">
      <alignment/>
    </xf>
    <xf numFmtId="171" fontId="97" fillId="0" borderId="46" xfId="49" applyFont="1" applyBorder="1" applyAlignment="1">
      <alignment horizontal="right"/>
    </xf>
    <xf numFmtId="171" fontId="97" fillId="0" borderId="36" xfId="49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1" fontId="117" fillId="0" borderId="17" xfId="49" applyFont="1" applyBorder="1" applyAlignment="1">
      <alignment/>
    </xf>
    <xf numFmtId="171" fontId="102" fillId="0" borderId="31" xfId="49" applyFont="1" applyBorder="1" applyAlignment="1">
      <alignment/>
    </xf>
    <xf numFmtId="171" fontId="92" fillId="0" borderId="14" xfId="51" applyFont="1" applyBorder="1" applyAlignment="1">
      <alignment horizontal="center"/>
    </xf>
    <xf numFmtId="0" fontId="118" fillId="0" borderId="17" xfId="0" applyFont="1" applyBorder="1" applyAlignment="1">
      <alignment horizontal="left"/>
    </xf>
    <xf numFmtId="0" fontId="92" fillId="0" borderId="16" xfId="0" applyFont="1" applyBorder="1" applyAlignment="1">
      <alignment horizontal="center"/>
    </xf>
    <xf numFmtId="0" fontId="119" fillId="0" borderId="17" xfId="0" applyFont="1" applyBorder="1" applyAlignment="1">
      <alignment horizontal="left"/>
    </xf>
    <xf numFmtId="0" fontId="97" fillId="34" borderId="28" xfId="0" applyFont="1" applyFill="1" applyBorder="1" applyAlignment="1">
      <alignment horizontal="center"/>
    </xf>
    <xf numFmtId="0" fontId="97" fillId="34" borderId="40" xfId="0" applyFont="1" applyFill="1" applyBorder="1" applyAlignment="1">
      <alignment horizontal="center"/>
    </xf>
    <xf numFmtId="0" fontId="97" fillId="34" borderId="25" xfId="0" applyFont="1" applyFill="1" applyBorder="1" applyAlignment="1">
      <alignment horizontal="center"/>
    </xf>
    <xf numFmtId="0" fontId="97" fillId="0" borderId="41" xfId="0" applyFont="1" applyBorder="1" applyAlignment="1">
      <alignment horizontal="left"/>
    </xf>
    <xf numFmtId="0" fontId="97" fillId="0" borderId="40" xfId="0" applyFont="1" applyBorder="1" applyAlignment="1">
      <alignment horizontal="left"/>
    </xf>
    <xf numFmtId="0" fontId="97" fillId="0" borderId="50" xfId="0" applyFont="1" applyBorder="1" applyAlignment="1">
      <alignment horizontal="left"/>
    </xf>
    <xf numFmtId="0" fontId="97" fillId="0" borderId="28" xfId="0" applyFont="1" applyBorder="1" applyAlignment="1">
      <alignment horizontal="left"/>
    </xf>
    <xf numFmtId="0" fontId="97" fillId="0" borderId="25" xfId="0" applyFont="1" applyBorder="1" applyAlignment="1">
      <alignment horizontal="left"/>
    </xf>
    <xf numFmtId="0" fontId="97" fillId="0" borderId="51" xfId="0" applyFont="1" applyBorder="1" applyAlignment="1">
      <alignment horizontal="left"/>
    </xf>
    <xf numFmtId="0" fontId="120" fillId="0" borderId="0" xfId="0" applyFont="1" applyAlignment="1">
      <alignment horizontal="center"/>
    </xf>
    <xf numFmtId="17" fontId="120" fillId="0" borderId="0" xfId="0" applyNumberFormat="1" applyFont="1" applyAlignment="1">
      <alignment horizontal="center"/>
    </xf>
    <xf numFmtId="0" fontId="98" fillId="0" borderId="0" xfId="0" applyFont="1" applyAlignment="1">
      <alignment horizontal="center"/>
    </xf>
    <xf numFmtId="0" fontId="98" fillId="0" borderId="52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1152525</xdr:colOff>
      <xdr:row>0</xdr:row>
      <xdr:rowOff>19050</xdr:rowOff>
    </xdr:from>
    <xdr:to>
      <xdr:col>2</xdr:col>
      <xdr:colOff>523875</xdr:colOff>
      <xdr:row>0</xdr:row>
      <xdr:rowOff>19050</xdr:rowOff>
    </xdr:to>
    <xdr:pic>
      <xdr:nvPicPr>
        <xdr:cNvPr id="1" name="3 Imagen" descr="(04) CORPHOTELS. versión isotipo. tamaño mínim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905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1066800</xdr:colOff>
      <xdr:row>0</xdr:row>
      <xdr:rowOff>0</xdr:rowOff>
    </xdr:from>
    <xdr:to>
      <xdr:col>7</xdr:col>
      <xdr:colOff>504825</xdr:colOff>
      <xdr:row>4</xdr:row>
      <xdr:rowOff>66675</xdr:rowOff>
    </xdr:to>
    <xdr:pic>
      <xdr:nvPicPr>
        <xdr:cNvPr id="2" name="4 Imagen" descr="(05)+CORPHOTELS.+versión+principal+(azul).+Uso+regula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0"/>
          <a:ext cx="2943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3"/>
  <sheetViews>
    <sheetView tabSelected="1" zoomScalePageLayoutView="0" workbookViewId="0" topLeftCell="F234">
      <selection activeCell="M227" sqref="M227:M228"/>
    </sheetView>
  </sheetViews>
  <sheetFormatPr defaultColWidth="11.421875" defaultRowHeight="12.75"/>
  <cols>
    <col min="1" max="1" width="3.8515625" style="0" customWidth="1"/>
    <col min="2" max="2" width="29.28125" style="0" customWidth="1"/>
    <col min="3" max="3" width="13.8515625" style="0" customWidth="1"/>
    <col min="4" max="4" width="6.00390625" style="0" customWidth="1"/>
    <col min="5" max="5" width="28.8515625" style="0" customWidth="1"/>
    <col min="6" max="6" width="11.7109375" style="0" customWidth="1"/>
    <col min="7" max="7" width="12.00390625" style="0" customWidth="1"/>
    <col min="8" max="8" width="9.7109375" style="0" customWidth="1"/>
    <col min="9" max="9" width="10.28125" style="0" customWidth="1"/>
    <col min="10" max="10" width="12.140625" style="0" bestFit="1" customWidth="1"/>
    <col min="11" max="11" width="11.28125" style="0" customWidth="1"/>
    <col min="12" max="12" width="10.140625" style="0" customWidth="1"/>
    <col min="13" max="13" width="10.8515625" style="0" customWidth="1"/>
    <col min="14" max="14" width="9.57421875" style="0" customWidth="1"/>
    <col min="15" max="15" width="12.28125" style="0" customWidth="1"/>
    <col min="16" max="16" width="12.421875" style="0" customWidth="1"/>
    <col min="17" max="17" width="13.421875" style="0" customWidth="1"/>
  </cols>
  <sheetData>
    <row r="2" spans="3:9" ht="21" customHeight="1">
      <c r="C2" s="12"/>
      <c r="D2" s="12"/>
      <c r="E2" s="6"/>
      <c r="F2" s="6"/>
      <c r="G2" s="6"/>
      <c r="H2" s="6"/>
      <c r="I2" s="6"/>
    </row>
    <row r="3" spans="3:9" ht="18.75" customHeight="1">
      <c r="C3" s="13"/>
      <c r="D3" s="13"/>
      <c r="E3" s="6"/>
      <c r="F3" s="6"/>
      <c r="G3" s="6"/>
      <c r="H3" s="6"/>
      <c r="I3" s="6"/>
    </row>
    <row r="4" spans="3:9" ht="13.5" customHeight="1">
      <c r="C4" s="13"/>
      <c r="D4" s="13"/>
      <c r="E4" s="6"/>
      <c r="F4" s="6"/>
      <c r="G4" s="6"/>
      <c r="H4" s="6"/>
      <c r="I4" s="6"/>
    </row>
    <row r="5" spans="1:17" ht="15.75" customHeight="1">
      <c r="A5" s="14"/>
      <c r="B5" s="336" t="s">
        <v>28</v>
      </c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</row>
    <row r="6" spans="1:17" ht="15.75" customHeight="1">
      <c r="A6" s="14"/>
      <c r="B6" s="336" t="s">
        <v>97</v>
      </c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</row>
    <row r="7" spans="1:17" ht="15" customHeight="1">
      <c r="A7" s="14"/>
      <c r="B7" s="337" t="s">
        <v>234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</row>
    <row r="8" spans="1:17" ht="12" customHeight="1" thickBot="1">
      <c r="A8" s="14"/>
      <c r="B8" s="15"/>
      <c r="C8" s="15"/>
      <c r="D8" s="18"/>
      <c r="E8" s="15"/>
      <c r="F8" s="15"/>
      <c r="G8" s="15"/>
      <c r="H8" s="15"/>
      <c r="I8" s="15"/>
      <c r="J8" s="15"/>
      <c r="K8" s="15"/>
      <c r="L8" s="15"/>
      <c r="M8" s="15"/>
      <c r="N8" s="15"/>
      <c r="O8" s="18"/>
      <c r="P8" s="15"/>
      <c r="Q8" s="89" t="s">
        <v>172</v>
      </c>
    </row>
    <row r="9" spans="1:17" ht="15.75" customHeight="1" thickBot="1">
      <c r="A9" s="330" t="s">
        <v>14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2"/>
    </row>
    <row r="10" spans="1:17" ht="1.5" customHeight="1" hidden="1" thickBot="1">
      <c r="A10" s="192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193" t="s">
        <v>45</v>
      </c>
    </row>
    <row r="11" spans="1:17" ht="13.5" thickBot="1">
      <c r="A11" s="194"/>
      <c r="B11" s="194"/>
      <c r="C11" s="194"/>
      <c r="D11" s="194"/>
      <c r="E11" s="195"/>
      <c r="F11" s="196"/>
      <c r="G11" s="327" t="s">
        <v>21</v>
      </c>
      <c r="H11" s="328"/>
      <c r="I11" s="329"/>
      <c r="J11" s="329"/>
      <c r="K11" s="329"/>
      <c r="L11" s="329"/>
      <c r="M11" s="329"/>
      <c r="N11" s="329"/>
      <c r="O11" s="304"/>
      <c r="P11" s="85"/>
      <c r="Q11" s="85"/>
    </row>
    <row r="12" spans="1:17" ht="14.25">
      <c r="A12" s="197" t="s">
        <v>36</v>
      </c>
      <c r="B12" s="264" t="s">
        <v>37</v>
      </c>
      <c r="C12" s="198"/>
      <c r="D12" s="198"/>
      <c r="E12" s="200" t="s">
        <v>8</v>
      </c>
      <c r="F12" s="197" t="s">
        <v>3</v>
      </c>
      <c r="G12" s="199" t="s">
        <v>15</v>
      </c>
      <c r="H12" s="85"/>
      <c r="I12" s="200" t="s">
        <v>16</v>
      </c>
      <c r="J12" s="197" t="s">
        <v>17</v>
      </c>
      <c r="K12" s="199" t="s">
        <v>19</v>
      </c>
      <c r="L12" s="199" t="s">
        <v>50</v>
      </c>
      <c r="M12" s="85" t="s">
        <v>238</v>
      </c>
      <c r="N12" s="199" t="s">
        <v>22</v>
      </c>
      <c r="O12" s="85" t="s">
        <v>77</v>
      </c>
      <c r="P12" s="197" t="s">
        <v>23</v>
      </c>
      <c r="Q12" s="197" t="s">
        <v>25</v>
      </c>
    </row>
    <row r="13" spans="1:17" ht="13.5" thickBot="1">
      <c r="A13" s="86"/>
      <c r="B13" s="86"/>
      <c r="C13" s="86" t="s">
        <v>236</v>
      </c>
      <c r="D13" s="86" t="s">
        <v>231</v>
      </c>
      <c r="E13" s="202" t="s">
        <v>9</v>
      </c>
      <c r="F13" s="86" t="s">
        <v>4</v>
      </c>
      <c r="G13" s="201" t="s">
        <v>34</v>
      </c>
      <c r="H13" s="86" t="s">
        <v>62</v>
      </c>
      <c r="I13" s="202" t="s">
        <v>35</v>
      </c>
      <c r="J13" s="86" t="s">
        <v>18</v>
      </c>
      <c r="K13" s="201" t="s">
        <v>20</v>
      </c>
      <c r="L13" s="201" t="s">
        <v>49</v>
      </c>
      <c r="M13" s="86" t="s">
        <v>239</v>
      </c>
      <c r="N13" s="201"/>
      <c r="O13" s="86" t="s">
        <v>78</v>
      </c>
      <c r="P13" s="86" t="s">
        <v>24</v>
      </c>
      <c r="Q13" s="86" t="s">
        <v>26</v>
      </c>
    </row>
    <row r="14" spans="1:17" ht="13.5" thickBot="1">
      <c r="A14" s="188"/>
      <c r="B14" s="135" t="s">
        <v>1</v>
      </c>
      <c r="C14" s="189"/>
      <c r="D14" s="189"/>
      <c r="E14" s="189"/>
      <c r="F14" s="189"/>
      <c r="G14" s="189"/>
      <c r="H14" s="190"/>
      <c r="I14" s="189"/>
      <c r="J14" s="189"/>
      <c r="K14" s="189"/>
      <c r="L14" s="189"/>
      <c r="M14" s="189"/>
      <c r="N14" s="189"/>
      <c r="O14" s="189"/>
      <c r="P14" s="189"/>
      <c r="Q14" s="191"/>
    </row>
    <row r="15" spans="1:17" ht="12.75">
      <c r="A15" s="28">
        <v>1</v>
      </c>
      <c r="B15" s="29" t="s">
        <v>92</v>
      </c>
      <c r="C15" s="30" t="s">
        <v>237</v>
      </c>
      <c r="D15" s="30" t="s">
        <v>232</v>
      </c>
      <c r="E15" s="31" t="s">
        <v>58</v>
      </c>
      <c r="F15" s="32">
        <v>245000</v>
      </c>
      <c r="G15" s="33">
        <v>47050.43</v>
      </c>
      <c r="H15" s="33"/>
      <c r="I15" s="33">
        <v>0</v>
      </c>
      <c r="J15" s="34">
        <v>7031.5</v>
      </c>
      <c r="K15" s="34">
        <v>4098.53</v>
      </c>
      <c r="L15" s="33"/>
      <c r="M15" s="33">
        <v>0</v>
      </c>
      <c r="N15" s="33">
        <v>25</v>
      </c>
      <c r="O15" s="33">
        <v>50</v>
      </c>
      <c r="P15" s="33">
        <f aca="true" t="shared" si="0" ref="P15:P21">SUM(G15:O15)</f>
        <v>58255.46</v>
      </c>
      <c r="Q15" s="35">
        <f aca="true" t="shared" si="1" ref="Q15:Q21">(F15-P15)</f>
        <v>186744.54</v>
      </c>
    </row>
    <row r="16" spans="1:17" ht="12.75">
      <c r="A16" s="36">
        <v>2</v>
      </c>
      <c r="B16" s="38" t="s">
        <v>110</v>
      </c>
      <c r="C16" s="83" t="s">
        <v>237</v>
      </c>
      <c r="D16" s="83" t="s">
        <v>232</v>
      </c>
      <c r="E16" s="84" t="s">
        <v>111</v>
      </c>
      <c r="F16" s="267">
        <v>70000</v>
      </c>
      <c r="G16" s="55">
        <v>5368.45</v>
      </c>
      <c r="H16" s="55"/>
      <c r="I16" s="55"/>
      <c r="J16" s="40">
        <f aca="true" t="shared" si="2" ref="J16:J21">F16*2.87%</f>
        <v>2009</v>
      </c>
      <c r="K16" s="40">
        <f aca="true" t="shared" si="3" ref="K16:K21">F16*3.04%</f>
        <v>2128</v>
      </c>
      <c r="L16" s="40"/>
      <c r="M16" s="40"/>
      <c r="N16" s="40">
        <v>25</v>
      </c>
      <c r="O16" s="40">
        <v>50</v>
      </c>
      <c r="P16" s="40">
        <f t="shared" si="0"/>
        <v>9580.45</v>
      </c>
      <c r="Q16" s="41">
        <f t="shared" si="1"/>
        <v>60419.55</v>
      </c>
    </row>
    <row r="17" spans="1:17" ht="12.75">
      <c r="A17" s="36">
        <v>3</v>
      </c>
      <c r="B17" s="38" t="s">
        <v>112</v>
      </c>
      <c r="C17" s="83" t="s">
        <v>237</v>
      </c>
      <c r="D17" s="83" t="s">
        <v>232</v>
      </c>
      <c r="E17" s="84" t="s">
        <v>113</v>
      </c>
      <c r="F17" s="267">
        <v>70000</v>
      </c>
      <c r="G17" s="55">
        <v>5368.45</v>
      </c>
      <c r="H17" s="55"/>
      <c r="I17" s="55"/>
      <c r="J17" s="40">
        <f t="shared" si="2"/>
        <v>2009</v>
      </c>
      <c r="K17" s="40">
        <f t="shared" si="3"/>
        <v>2128</v>
      </c>
      <c r="L17" s="40"/>
      <c r="M17" s="40">
        <v>3436.29</v>
      </c>
      <c r="N17" s="40">
        <v>25</v>
      </c>
      <c r="O17" s="40">
        <v>50</v>
      </c>
      <c r="P17" s="40">
        <f t="shared" si="0"/>
        <v>13016.740000000002</v>
      </c>
      <c r="Q17" s="41">
        <f t="shared" si="1"/>
        <v>56983.259999999995</v>
      </c>
    </row>
    <row r="18" spans="1:17" ht="12.75">
      <c r="A18" s="36">
        <v>4</v>
      </c>
      <c r="B18" s="38" t="s">
        <v>114</v>
      </c>
      <c r="C18" s="83" t="s">
        <v>237</v>
      </c>
      <c r="D18" s="83" t="s">
        <v>232</v>
      </c>
      <c r="E18" s="38" t="s">
        <v>115</v>
      </c>
      <c r="F18" s="55">
        <v>70000</v>
      </c>
      <c r="G18" s="55">
        <v>5368.45</v>
      </c>
      <c r="H18" s="55"/>
      <c r="I18" s="55"/>
      <c r="J18" s="40">
        <f t="shared" si="2"/>
        <v>2009</v>
      </c>
      <c r="K18" s="40">
        <f t="shared" si="3"/>
        <v>2128</v>
      </c>
      <c r="L18" s="40"/>
      <c r="M18" s="40"/>
      <c r="N18" s="40">
        <v>25</v>
      </c>
      <c r="O18" s="40">
        <v>50</v>
      </c>
      <c r="P18" s="40">
        <f t="shared" si="0"/>
        <v>9580.45</v>
      </c>
      <c r="Q18" s="41">
        <f t="shared" si="1"/>
        <v>60419.55</v>
      </c>
    </row>
    <row r="19" spans="1:17" ht="12.75">
      <c r="A19" s="36">
        <v>5</v>
      </c>
      <c r="B19" s="38" t="s">
        <v>109</v>
      </c>
      <c r="C19" s="83" t="s">
        <v>237</v>
      </c>
      <c r="D19" s="83" t="s">
        <v>233</v>
      </c>
      <c r="E19" s="84" t="s">
        <v>127</v>
      </c>
      <c r="F19" s="267">
        <v>80000</v>
      </c>
      <c r="G19" s="55">
        <v>6805.88</v>
      </c>
      <c r="H19" s="55"/>
      <c r="I19" s="55">
        <v>2380.24</v>
      </c>
      <c r="J19" s="40">
        <f>F19*2.87%</f>
        <v>2296</v>
      </c>
      <c r="K19" s="40">
        <f>F19*3.04%</f>
        <v>2432</v>
      </c>
      <c r="L19" s="40"/>
      <c r="M19" s="40"/>
      <c r="N19" s="40">
        <v>25</v>
      </c>
      <c r="O19" s="40">
        <v>50</v>
      </c>
      <c r="P19" s="40">
        <f>SUM(G19:O19)</f>
        <v>13989.119999999999</v>
      </c>
      <c r="Q19" s="41">
        <f>(F19-P19)</f>
        <v>66010.88</v>
      </c>
    </row>
    <row r="20" spans="1:17" ht="12.75">
      <c r="A20" s="36">
        <v>6</v>
      </c>
      <c r="B20" s="230" t="s">
        <v>152</v>
      </c>
      <c r="C20" s="83" t="s">
        <v>237</v>
      </c>
      <c r="D20" s="83" t="s">
        <v>233</v>
      </c>
      <c r="E20" s="38" t="s">
        <v>153</v>
      </c>
      <c r="F20" s="55">
        <v>60000</v>
      </c>
      <c r="G20" s="55">
        <v>3486.65</v>
      </c>
      <c r="H20" s="55"/>
      <c r="I20" s="55"/>
      <c r="J20" s="40">
        <f t="shared" si="2"/>
        <v>1722</v>
      </c>
      <c r="K20" s="40">
        <f t="shared" si="3"/>
        <v>1824</v>
      </c>
      <c r="L20" s="40"/>
      <c r="M20" s="40"/>
      <c r="N20" s="40">
        <v>25</v>
      </c>
      <c r="O20" s="40">
        <v>50</v>
      </c>
      <c r="P20" s="40">
        <f t="shared" si="0"/>
        <v>7107.65</v>
      </c>
      <c r="Q20" s="41">
        <f t="shared" si="1"/>
        <v>52892.35</v>
      </c>
    </row>
    <row r="21" spans="1:17" ht="12" customHeight="1" thickBot="1">
      <c r="A21" s="42"/>
      <c r="B21" s="44"/>
      <c r="C21" s="43"/>
      <c r="D21" s="43"/>
      <c r="E21" s="45"/>
      <c r="F21" s="46"/>
      <c r="G21" s="47"/>
      <c r="H21" s="48">
        <v>0</v>
      </c>
      <c r="I21" s="47">
        <v>0</v>
      </c>
      <c r="J21" s="48">
        <f t="shared" si="2"/>
        <v>0</v>
      </c>
      <c r="K21" s="48">
        <f t="shared" si="3"/>
        <v>0</v>
      </c>
      <c r="L21" s="48"/>
      <c r="M21" s="48"/>
      <c r="N21" s="48"/>
      <c r="O21" s="48"/>
      <c r="P21" s="48">
        <f t="shared" si="0"/>
        <v>0</v>
      </c>
      <c r="Q21" s="49">
        <f t="shared" si="1"/>
        <v>0</v>
      </c>
    </row>
    <row r="22" spans="1:17" ht="13.5" thickBot="1">
      <c r="A22" s="110"/>
      <c r="B22" s="111" t="s">
        <v>140</v>
      </c>
      <c r="C22" s="127"/>
      <c r="D22" s="127"/>
      <c r="E22" s="111"/>
      <c r="F22" s="128">
        <f>SUM(F15:F21)</f>
        <v>595000</v>
      </c>
      <c r="G22" s="128">
        <f aca="true" t="shared" si="4" ref="G22:Q22">SUM(G15:G21)</f>
        <v>73448.30999999998</v>
      </c>
      <c r="H22" s="128">
        <f t="shared" si="4"/>
        <v>0</v>
      </c>
      <c r="I22" s="128">
        <f t="shared" si="4"/>
        <v>2380.24</v>
      </c>
      <c r="J22" s="128">
        <f t="shared" si="4"/>
        <v>17076.5</v>
      </c>
      <c r="K22" s="128">
        <f t="shared" si="4"/>
        <v>14738.529999999999</v>
      </c>
      <c r="L22" s="128">
        <f t="shared" si="4"/>
        <v>0</v>
      </c>
      <c r="M22" s="128">
        <f t="shared" si="4"/>
        <v>3436.29</v>
      </c>
      <c r="N22" s="128">
        <f t="shared" si="4"/>
        <v>150</v>
      </c>
      <c r="O22" s="128">
        <f t="shared" si="4"/>
        <v>300</v>
      </c>
      <c r="P22" s="128">
        <f t="shared" si="4"/>
        <v>111529.87</v>
      </c>
      <c r="Q22" s="317">
        <f t="shared" si="4"/>
        <v>483470.13</v>
      </c>
    </row>
    <row r="23" spans="1:17" ht="19.5" customHeight="1">
      <c r="A23" s="23"/>
      <c r="B23" s="4"/>
      <c r="C23" s="7"/>
      <c r="D23" s="7"/>
      <c r="E23" s="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4"/>
    </row>
    <row r="24" spans="1:17" ht="6" customHeight="1" hidden="1" thickBot="1">
      <c r="A24" s="2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6"/>
    </row>
    <row r="25" spans="1:17" ht="14.25" customHeight="1" thickBot="1">
      <c r="A25" s="180"/>
      <c r="B25" s="260" t="s">
        <v>177</v>
      </c>
      <c r="C25" s="178"/>
      <c r="D25" s="178"/>
      <c r="E25" s="171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95"/>
    </row>
    <row r="26" spans="1:17" ht="10.5" customHeight="1">
      <c r="A26" s="28"/>
      <c r="B26" s="29"/>
      <c r="C26" s="227"/>
      <c r="D26" s="227"/>
      <c r="E26" s="34"/>
      <c r="F26" s="229"/>
      <c r="G26" s="216"/>
      <c r="H26" s="51"/>
      <c r="I26" s="51">
        <v>0</v>
      </c>
      <c r="J26" s="51">
        <f>F26*2.87%</f>
        <v>0</v>
      </c>
      <c r="K26" s="33">
        <f>F26*3.04%</f>
        <v>0</v>
      </c>
      <c r="L26" s="33"/>
      <c r="M26" s="33"/>
      <c r="N26" s="33"/>
      <c r="O26" s="33"/>
      <c r="P26" s="33">
        <f>SUM(G26:O26)</f>
        <v>0</v>
      </c>
      <c r="Q26" s="35">
        <f>(F26-P26)</f>
        <v>0</v>
      </c>
    </row>
    <row r="27" spans="1:17" ht="10.5" customHeight="1">
      <c r="A27" s="36">
        <v>7</v>
      </c>
      <c r="B27" s="230" t="s">
        <v>149</v>
      </c>
      <c r="C27" s="83" t="s">
        <v>237</v>
      </c>
      <c r="D27" s="83" t="s">
        <v>233</v>
      </c>
      <c r="E27" s="38" t="s">
        <v>150</v>
      </c>
      <c r="F27" s="53">
        <v>87000</v>
      </c>
      <c r="G27" s="53">
        <v>9047.51</v>
      </c>
      <c r="H27" s="54"/>
      <c r="I27" s="54"/>
      <c r="J27" s="54">
        <f>F27*2.87%</f>
        <v>2496.9</v>
      </c>
      <c r="K27" s="40">
        <f>F27*3.04%</f>
        <v>2644.8</v>
      </c>
      <c r="L27" s="40"/>
      <c r="M27" s="40"/>
      <c r="N27" s="40">
        <v>25</v>
      </c>
      <c r="O27" s="40">
        <v>50</v>
      </c>
      <c r="P27" s="40">
        <f>SUM(G27:O27)</f>
        <v>14264.21</v>
      </c>
      <c r="Q27" s="41">
        <f>(F27-P27)</f>
        <v>72735.79000000001</v>
      </c>
    </row>
    <row r="28" spans="1:17" ht="10.5" customHeight="1">
      <c r="A28" s="36">
        <v>8</v>
      </c>
      <c r="B28" s="230" t="s">
        <v>151</v>
      </c>
      <c r="C28" s="83" t="s">
        <v>237</v>
      </c>
      <c r="D28" s="83" t="s">
        <v>232</v>
      </c>
      <c r="E28" s="38" t="s">
        <v>150</v>
      </c>
      <c r="F28" s="53">
        <v>87000</v>
      </c>
      <c r="G28" s="54">
        <v>9047.51</v>
      </c>
      <c r="H28" s="54"/>
      <c r="I28" s="54">
        <v>0</v>
      </c>
      <c r="J28" s="54">
        <f>F28*2.87%</f>
        <v>2496.9</v>
      </c>
      <c r="K28" s="40">
        <f>F28*3.04%</f>
        <v>2644.8</v>
      </c>
      <c r="L28" s="40"/>
      <c r="M28" s="40"/>
      <c r="N28" s="40">
        <v>25</v>
      </c>
      <c r="O28" s="40">
        <v>50</v>
      </c>
      <c r="P28" s="40">
        <f>SUM(G28:O28)</f>
        <v>14264.21</v>
      </c>
      <c r="Q28" s="41">
        <f>(F28-P28)</f>
        <v>72735.79000000001</v>
      </c>
    </row>
    <row r="29" spans="1:17" ht="10.5" customHeight="1" thickBot="1">
      <c r="A29" s="42"/>
      <c r="B29" s="45"/>
      <c r="C29" s="63"/>
      <c r="D29" s="63"/>
      <c r="E29" s="64"/>
      <c r="F29" s="69"/>
      <c r="G29" s="65"/>
      <c r="H29" s="65"/>
      <c r="I29" s="65"/>
      <c r="J29" s="65"/>
      <c r="K29" s="48"/>
      <c r="L29" s="48"/>
      <c r="M29" s="48"/>
      <c r="N29" s="48"/>
      <c r="O29" s="48"/>
      <c r="P29" s="48">
        <f>SUM(G29:O29)</f>
        <v>0</v>
      </c>
      <c r="Q29" s="49"/>
    </row>
    <row r="30" spans="1:17" ht="13.5" customHeight="1" thickBot="1">
      <c r="A30" s="146"/>
      <c r="B30" s="261" t="s">
        <v>143</v>
      </c>
      <c r="C30" s="148"/>
      <c r="D30" s="148"/>
      <c r="E30" s="149"/>
      <c r="F30" s="150">
        <f>SUM(F26:F29)</f>
        <v>174000</v>
      </c>
      <c r="G30" s="150">
        <f aca="true" t="shared" si="5" ref="G30:Q30">SUM(G26:G29)</f>
        <v>18095.02</v>
      </c>
      <c r="H30" s="150">
        <f t="shared" si="5"/>
        <v>0</v>
      </c>
      <c r="I30" s="150">
        <f t="shared" si="5"/>
        <v>0</v>
      </c>
      <c r="J30" s="150">
        <f t="shared" si="5"/>
        <v>4993.8</v>
      </c>
      <c r="K30" s="150">
        <f t="shared" si="5"/>
        <v>5289.6</v>
      </c>
      <c r="L30" s="150">
        <f t="shared" si="5"/>
        <v>0</v>
      </c>
      <c r="M30" s="150">
        <f t="shared" si="5"/>
        <v>0</v>
      </c>
      <c r="N30" s="150">
        <f t="shared" si="5"/>
        <v>50</v>
      </c>
      <c r="O30" s="150">
        <f t="shared" si="5"/>
        <v>100</v>
      </c>
      <c r="P30" s="150">
        <f t="shared" si="5"/>
        <v>28528.42</v>
      </c>
      <c r="Q30" s="315">
        <f t="shared" si="5"/>
        <v>145471.58000000002</v>
      </c>
    </row>
    <row r="31" spans="1:17" ht="10.5" customHeight="1">
      <c r="A31" s="2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6"/>
    </row>
    <row r="32" spans="1:17" ht="18" customHeight="1">
      <c r="A32" s="2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6"/>
    </row>
    <row r="33" spans="1:17" ht="14.25" customHeight="1" thickBot="1">
      <c r="A33" s="25"/>
      <c r="B33" s="266" t="s">
        <v>178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6"/>
    </row>
    <row r="34" spans="1:17" ht="12.75" customHeight="1">
      <c r="A34" s="256"/>
      <c r="B34" s="257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9"/>
    </row>
    <row r="35" spans="1:17" ht="10.5" customHeight="1">
      <c r="A35" s="36">
        <v>9</v>
      </c>
      <c r="B35" s="38" t="s">
        <v>38</v>
      </c>
      <c r="C35" s="83" t="s">
        <v>237</v>
      </c>
      <c r="D35" s="39" t="s">
        <v>233</v>
      </c>
      <c r="E35" s="38" t="s">
        <v>51</v>
      </c>
      <c r="F35" s="54">
        <v>55000</v>
      </c>
      <c r="G35" s="53">
        <v>2559.68</v>
      </c>
      <c r="H35" s="40">
        <v>1128</v>
      </c>
      <c r="I35" s="40">
        <v>0</v>
      </c>
      <c r="J35" s="54">
        <f>F35*2.87%</f>
        <v>1578.5</v>
      </c>
      <c r="K35" s="40">
        <f>F35*3.04%</f>
        <v>1672</v>
      </c>
      <c r="L35" s="40">
        <v>100</v>
      </c>
      <c r="M35" s="40">
        <v>0</v>
      </c>
      <c r="N35" s="40">
        <v>25</v>
      </c>
      <c r="O35" s="40">
        <v>50</v>
      </c>
      <c r="P35" s="40">
        <f>SUM(G35:O35)</f>
        <v>7113.18</v>
      </c>
      <c r="Q35" s="41">
        <f>(F35-P35)</f>
        <v>47886.82</v>
      </c>
    </row>
    <row r="36" spans="1:17" ht="12.75" customHeight="1" thickBot="1">
      <c r="A36" s="42"/>
      <c r="B36" s="44"/>
      <c r="C36" s="43"/>
      <c r="D36" s="43"/>
      <c r="E36" s="45"/>
      <c r="F36" s="46"/>
      <c r="G36" s="48"/>
      <c r="H36" s="48"/>
      <c r="I36" s="47"/>
      <c r="J36" s="48"/>
      <c r="K36" s="48"/>
      <c r="L36" s="48"/>
      <c r="M36" s="48"/>
      <c r="N36" s="48"/>
      <c r="O36" s="48"/>
      <c r="P36" s="48"/>
      <c r="Q36" s="49"/>
    </row>
    <row r="37" spans="1:17" ht="18" customHeight="1" thickBot="1">
      <c r="A37" s="110"/>
      <c r="B37" s="111" t="s">
        <v>136</v>
      </c>
      <c r="C37" s="127"/>
      <c r="D37" s="127"/>
      <c r="E37" s="111"/>
      <c r="F37" s="128">
        <f>SUM(F35:F36)</f>
        <v>55000</v>
      </c>
      <c r="G37" s="128">
        <f aca="true" t="shared" si="6" ref="G37:Q37">SUM(G35:G36)</f>
        <v>2559.68</v>
      </c>
      <c r="H37" s="128">
        <f t="shared" si="6"/>
        <v>1128</v>
      </c>
      <c r="I37" s="128">
        <f t="shared" si="6"/>
        <v>0</v>
      </c>
      <c r="J37" s="128">
        <f t="shared" si="6"/>
        <v>1578.5</v>
      </c>
      <c r="K37" s="128">
        <f t="shared" si="6"/>
        <v>1672</v>
      </c>
      <c r="L37" s="128">
        <f t="shared" si="6"/>
        <v>100</v>
      </c>
      <c r="M37" s="128">
        <f t="shared" si="6"/>
        <v>0</v>
      </c>
      <c r="N37" s="128">
        <f t="shared" si="6"/>
        <v>25</v>
      </c>
      <c r="O37" s="128">
        <f t="shared" si="6"/>
        <v>50</v>
      </c>
      <c r="P37" s="128">
        <f t="shared" si="6"/>
        <v>7113.18</v>
      </c>
      <c r="Q37" s="317">
        <f t="shared" si="6"/>
        <v>47886.82</v>
      </c>
    </row>
    <row r="38" spans="1:17" ht="18" customHeight="1">
      <c r="A38" s="2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6"/>
    </row>
    <row r="39" spans="1:17" ht="18" customHeight="1" thickBot="1">
      <c r="A39" s="25"/>
      <c r="B39" s="266" t="s">
        <v>142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6"/>
    </row>
    <row r="40" spans="1:17" ht="7.5" customHeight="1">
      <c r="A40" s="28"/>
      <c r="B40" s="29"/>
      <c r="C40" s="30"/>
      <c r="D40" s="30"/>
      <c r="E40" s="29"/>
      <c r="F40" s="51"/>
      <c r="G40" s="237"/>
      <c r="H40" s="33"/>
      <c r="I40" s="33"/>
      <c r="J40" s="33"/>
      <c r="K40" s="33"/>
      <c r="L40" s="33"/>
      <c r="M40" s="33"/>
      <c r="N40" s="33"/>
      <c r="O40" s="33"/>
      <c r="P40" s="33">
        <f>SUM(G40:O40)</f>
        <v>0</v>
      </c>
      <c r="Q40" s="35">
        <f>(F40-P40)</f>
        <v>0</v>
      </c>
    </row>
    <row r="41" spans="1:17" ht="18" customHeight="1" thickBot="1">
      <c r="A41" s="42">
        <v>10</v>
      </c>
      <c r="B41" s="44" t="s">
        <v>76</v>
      </c>
      <c r="C41" s="43" t="s">
        <v>237</v>
      </c>
      <c r="D41" s="43" t="s">
        <v>232</v>
      </c>
      <c r="E41" s="45" t="s">
        <v>91</v>
      </c>
      <c r="F41" s="46">
        <v>47000</v>
      </c>
      <c r="G41" s="48">
        <v>1430.6</v>
      </c>
      <c r="H41" s="48">
        <v>0</v>
      </c>
      <c r="I41" s="47">
        <v>0</v>
      </c>
      <c r="J41" s="48">
        <f>F41*2.87%</f>
        <v>1348.9</v>
      </c>
      <c r="K41" s="48">
        <f>F41*3.04%</f>
        <v>1428.8</v>
      </c>
      <c r="L41" s="48"/>
      <c r="M41" s="48">
        <v>5493.16</v>
      </c>
      <c r="N41" s="48">
        <v>25</v>
      </c>
      <c r="O41" s="48">
        <v>50</v>
      </c>
      <c r="P41" s="48">
        <f>SUM(G41:O41)</f>
        <v>9776.46</v>
      </c>
      <c r="Q41" s="49">
        <f>(F41-P41)</f>
        <v>37223.54</v>
      </c>
    </row>
    <row r="42" spans="1:17" ht="13.5" customHeight="1" thickBot="1">
      <c r="A42" s="279"/>
      <c r="B42" s="280" t="s">
        <v>141</v>
      </c>
      <c r="C42" s="281"/>
      <c r="D42" s="281"/>
      <c r="E42" s="167"/>
      <c r="F42" s="282">
        <f>SUM(F40:F41)</f>
        <v>47000</v>
      </c>
      <c r="G42" s="282">
        <f aca="true" t="shared" si="7" ref="G42:Q42">SUM(G40:G41)</f>
        <v>1430.6</v>
      </c>
      <c r="H42" s="282">
        <f t="shared" si="7"/>
        <v>0</v>
      </c>
      <c r="I42" s="282">
        <f t="shared" si="7"/>
        <v>0</v>
      </c>
      <c r="J42" s="282">
        <f t="shared" si="7"/>
        <v>1348.9</v>
      </c>
      <c r="K42" s="282">
        <f t="shared" si="7"/>
        <v>1428.8</v>
      </c>
      <c r="L42" s="282">
        <f t="shared" si="7"/>
        <v>0</v>
      </c>
      <c r="M42" s="282">
        <f t="shared" si="7"/>
        <v>5493.16</v>
      </c>
      <c r="N42" s="282">
        <f t="shared" si="7"/>
        <v>25</v>
      </c>
      <c r="O42" s="282">
        <f t="shared" si="7"/>
        <v>50</v>
      </c>
      <c r="P42" s="282">
        <f t="shared" si="7"/>
        <v>9776.46</v>
      </c>
      <c r="Q42" s="318">
        <f t="shared" si="7"/>
        <v>37223.54</v>
      </c>
    </row>
    <row r="43" spans="1:17" ht="13.5" customHeight="1">
      <c r="A43" s="313"/>
      <c r="B43" s="187"/>
      <c r="C43" s="277"/>
      <c r="D43" s="277"/>
      <c r="E43" s="8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</row>
    <row r="44" spans="1:17" ht="13.5" customHeight="1">
      <c r="A44" s="313"/>
      <c r="B44" s="187"/>
      <c r="C44" s="277"/>
      <c r="D44" s="277"/>
      <c r="E44" s="8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</row>
    <row r="45" spans="1:17" ht="13.5" customHeight="1">
      <c r="A45" s="313"/>
      <c r="B45" s="187"/>
      <c r="C45" s="277"/>
      <c r="D45" s="277"/>
      <c r="E45" s="8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</row>
    <row r="46" spans="1:17" ht="13.5" customHeight="1">
      <c r="A46" s="313"/>
      <c r="B46" s="187"/>
      <c r="C46" s="277"/>
      <c r="D46" s="277"/>
      <c r="E46" s="8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</row>
    <row r="47" spans="1:17" ht="13.5" customHeight="1">
      <c r="A47" s="313"/>
      <c r="B47" s="187"/>
      <c r="C47" s="277"/>
      <c r="D47" s="277"/>
      <c r="E47" s="8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</row>
    <row r="48" spans="1:17" ht="13.5" customHeight="1">
      <c r="A48" s="313"/>
      <c r="B48" s="187"/>
      <c r="C48" s="277"/>
      <c r="D48" s="277"/>
      <c r="E48" s="8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</row>
    <row r="49" spans="1:17" ht="13.5" customHeight="1">
      <c r="A49" s="313"/>
      <c r="B49" s="187"/>
      <c r="C49" s="277"/>
      <c r="D49" s="277"/>
      <c r="E49" s="8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</row>
    <row r="50" spans="1:17" ht="13.5" customHeight="1">
      <c r="A50" s="313"/>
      <c r="B50" s="187"/>
      <c r="C50" s="277"/>
      <c r="D50" s="277"/>
      <c r="E50" s="8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</row>
    <row r="51" spans="1:17" ht="13.5" customHeight="1">
      <c r="A51" s="313"/>
      <c r="B51" s="187"/>
      <c r="C51" s="277"/>
      <c r="D51" s="277"/>
      <c r="E51" s="8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</row>
    <row r="52" spans="1:17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8" customHeight="1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85" t="s">
        <v>173</v>
      </c>
    </row>
    <row r="55" spans="1:17" ht="12.75" customHeight="1">
      <c r="A55" s="330" t="s">
        <v>14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2"/>
    </row>
    <row r="56" spans="1:17" ht="6.75" customHeight="1" thickBot="1">
      <c r="A56" s="286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287"/>
    </row>
    <row r="57" spans="1:17" ht="12.75" customHeight="1" thickBot="1">
      <c r="A57" s="194"/>
      <c r="B57" s="194"/>
      <c r="C57" s="194"/>
      <c r="D57" s="194"/>
      <c r="E57" s="195"/>
      <c r="F57" s="196"/>
      <c r="G57" s="327" t="s">
        <v>21</v>
      </c>
      <c r="H57" s="328"/>
      <c r="I57" s="329"/>
      <c r="J57" s="329"/>
      <c r="K57" s="329"/>
      <c r="L57" s="329"/>
      <c r="M57" s="329"/>
      <c r="N57" s="329"/>
      <c r="O57" s="304"/>
      <c r="P57" s="85"/>
      <c r="Q57" s="85"/>
    </row>
    <row r="58" spans="1:17" ht="12.75" customHeight="1">
      <c r="A58" s="197" t="s">
        <v>36</v>
      </c>
      <c r="B58" s="264" t="s">
        <v>37</v>
      </c>
      <c r="C58" s="198"/>
      <c r="D58" s="198"/>
      <c r="E58" s="200" t="s">
        <v>8</v>
      </c>
      <c r="F58" s="197" t="s">
        <v>3</v>
      </c>
      <c r="G58" s="199" t="s">
        <v>15</v>
      </c>
      <c r="H58" s="85"/>
      <c r="I58" s="200" t="s">
        <v>16</v>
      </c>
      <c r="J58" s="197" t="s">
        <v>17</v>
      </c>
      <c r="K58" s="199" t="s">
        <v>19</v>
      </c>
      <c r="L58" s="199" t="s">
        <v>50</v>
      </c>
      <c r="M58" s="85" t="s">
        <v>238</v>
      </c>
      <c r="N58" s="199" t="s">
        <v>22</v>
      </c>
      <c r="O58" s="85" t="s">
        <v>77</v>
      </c>
      <c r="P58" s="197" t="s">
        <v>23</v>
      </c>
      <c r="Q58" s="197" t="s">
        <v>25</v>
      </c>
    </row>
    <row r="59" spans="1:17" ht="15" customHeight="1" thickBot="1">
      <c r="A59" s="86"/>
      <c r="B59" s="86"/>
      <c r="C59" s="86" t="s">
        <v>236</v>
      </c>
      <c r="D59" s="86" t="s">
        <v>231</v>
      </c>
      <c r="E59" s="202" t="s">
        <v>9</v>
      </c>
      <c r="F59" s="86" t="s">
        <v>4</v>
      </c>
      <c r="G59" s="201" t="s">
        <v>34</v>
      </c>
      <c r="H59" s="86" t="s">
        <v>62</v>
      </c>
      <c r="I59" s="202" t="s">
        <v>35</v>
      </c>
      <c r="J59" s="86" t="s">
        <v>18</v>
      </c>
      <c r="K59" s="201" t="s">
        <v>20</v>
      </c>
      <c r="L59" s="201" t="s">
        <v>49</v>
      </c>
      <c r="M59" s="86" t="s">
        <v>239</v>
      </c>
      <c r="N59" s="201"/>
      <c r="O59" s="86" t="s">
        <v>78</v>
      </c>
      <c r="P59" s="86" t="s">
        <v>24</v>
      </c>
      <c r="Q59" s="86" t="s">
        <v>26</v>
      </c>
    </row>
    <row r="60" spans="1:17" ht="9" customHeight="1">
      <c r="A60" s="2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6"/>
    </row>
    <row r="61" spans="1:17" ht="13.5" customHeight="1">
      <c r="A61" s="2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6"/>
    </row>
    <row r="62" spans="1:17" ht="15" customHeight="1" thickBot="1">
      <c r="A62" s="92"/>
      <c r="B62" s="274" t="s">
        <v>179</v>
      </c>
      <c r="C62" s="91"/>
      <c r="D62" s="91"/>
      <c r="E62" s="163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5"/>
    </row>
    <row r="63" spans="1:17" ht="15" customHeight="1">
      <c r="A63" s="151"/>
      <c r="B63" s="152"/>
      <c r="C63" s="153"/>
      <c r="D63" s="153"/>
      <c r="E63" s="154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33">
        <f aca="true" t="shared" si="8" ref="P63:P68">SUM(G63:O63)</f>
        <v>0</v>
      </c>
      <c r="Q63" s="155"/>
    </row>
    <row r="64" spans="1:17" ht="15" customHeight="1">
      <c r="A64" s="305">
        <v>11</v>
      </c>
      <c r="B64" s="230" t="s">
        <v>219</v>
      </c>
      <c r="C64" s="83" t="s">
        <v>237</v>
      </c>
      <c r="D64" s="83" t="s">
        <v>232</v>
      </c>
      <c r="E64" s="38" t="s">
        <v>220</v>
      </c>
      <c r="F64" s="84">
        <v>60000</v>
      </c>
      <c r="G64" s="219">
        <v>3486.65</v>
      </c>
      <c r="H64" s="308"/>
      <c r="I64" s="308"/>
      <c r="J64" s="54">
        <f>F64*2.87%</f>
        <v>1722</v>
      </c>
      <c r="K64" s="40">
        <f>F64*3.04%</f>
        <v>1824</v>
      </c>
      <c r="L64" s="40">
        <v>0</v>
      </c>
      <c r="M64" s="224">
        <v>0</v>
      </c>
      <c r="N64" s="40">
        <v>25</v>
      </c>
      <c r="O64" s="40">
        <v>50</v>
      </c>
      <c r="P64" s="40">
        <f t="shared" si="8"/>
        <v>7107.65</v>
      </c>
      <c r="Q64" s="41">
        <f>(F64-P64)</f>
        <v>52892.35</v>
      </c>
    </row>
    <row r="65" spans="1:17" ht="15" customHeight="1">
      <c r="A65" s="305">
        <v>12</v>
      </c>
      <c r="B65" s="230" t="s">
        <v>221</v>
      </c>
      <c r="C65" s="83" t="s">
        <v>237</v>
      </c>
      <c r="D65" s="83" t="s">
        <v>233</v>
      </c>
      <c r="E65" s="38" t="s">
        <v>222</v>
      </c>
      <c r="F65" s="306">
        <v>47000</v>
      </c>
      <c r="G65" s="219">
        <v>1430.6</v>
      </c>
      <c r="H65" s="308"/>
      <c r="I65" s="308"/>
      <c r="J65" s="54">
        <f>F65*2.87%</f>
        <v>1348.9</v>
      </c>
      <c r="K65" s="40">
        <f>F65*3.04%</f>
        <v>1428.8</v>
      </c>
      <c r="L65" s="40">
        <v>0</v>
      </c>
      <c r="M65" s="224">
        <v>0</v>
      </c>
      <c r="N65" s="40">
        <v>25</v>
      </c>
      <c r="O65" s="40">
        <v>50</v>
      </c>
      <c r="P65" s="40">
        <f t="shared" si="8"/>
        <v>4283.3</v>
      </c>
      <c r="Q65" s="41">
        <f>(F65-P65)</f>
        <v>42716.7</v>
      </c>
    </row>
    <row r="66" spans="1:17" ht="15" customHeight="1">
      <c r="A66" s="305">
        <v>13</v>
      </c>
      <c r="B66" s="230" t="s">
        <v>217</v>
      </c>
      <c r="C66" s="83" t="s">
        <v>237</v>
      </c>
      <c r="D66" s="83" t="s">
        <v>232</v>
      </c>
      <c r="E66" s="38" t="s">
        <v>218</v>
      </c>
      <c r="F66" s="306">
        <v>35000</v>
      </c>
      <c r="G66" s="306"/>
      <c r="H66" s="306"/>
      <c r="I66" s="306"/>
      <c r="J66" s="54">
        <f>F66*2.87%</f>
        <v>1004.5</v>
      </c>
      <c r="K66" s="40">
        <f>F66*3.04%</f>
        <v>1064</v>
      </c>
      <c r="L66" s="40">
        <v>0</v>
      </c>
      <c r="M66" s="224">
        <v>0</v>
      </c>
      <c r="N66" s="40">
        <v>25</v>
      </c>
      <c r="O66" s="40">
        <v>50</v>
      </c>
      <c r="P66" s="40">
        <f t="shared" si="8"/>
        <v>2143.5</v>
      </c>
      <c r="Q66" s="41">
        <f>(F66-P66)</f>
        <v>32856.5</v>
      </c>
    </row>
    <row r="67" spans="1:17" ht="15" customHeight="1">
      <c r="A67" s="36">
        <v>14</v>
      </c>
      <c r="B67" s="38" t="s">
        <v>212</v>
      </c>
      <c r="C67" s="83" t="s">
        <v>237</v>
      </c>
      <c r="D67" s="83" t="s">
        <v>232</v>
      </c>
      <c r="E67" s="84" t="s">
        <v>196</v>
      </c>
      <c r="F67" s="267">
        <v>35000</v>
      </c>
      <c r="G67" s="40">
        <v>0</v>
      </c>
      <c r="H67" s="40"/>
      <c r="I67" s="40">
        <v>0</v>
      </c>
      <c r="J67" s="54">
        <f>F67*2.87%</f>
        <v>1004.5</v>
      </c>
      <c r="K67" s="40">
        <f>F67*3.04%</f>
        <v>1064</v>
      </c>
      <c r="L67" s="40">
        <v>0</v>
      </c>
      <c r="M67" s="224">
        <v>0</v>
      </c>
      <c r="N67" s="40">
        <v>25</v>
      </c>
      <c r="O67" s="40">
        <v>50</v>
      </c>
      <c r="P67" s="40">
        <f t="shared" si="8"/>
        <v>2143.5</v>
      </c>
      <c r="Q67" s="41">
        <f>(F67-P67)</f>
        <v>32856.5</v>
      </c>
    </row>
    <row r="68" spans="1:17" ht="15" customHeight="1" thickBot="1">
      <c r="A68" s="42"/>
      <c r="B68" s="45"/>
      <c r="C68" s="63"/>
      <c r="D68" s="63"/>
      <c r="E68" s="64"/>
      <c r="F68" s="69"/>
      <c r="G68" s="65"/>
      <c r="H68" s="65"/>
      <c r="I68" s="65"/>
      <c r="J68" s="65"/>
      <c r="K68" s="48"/>
      <c r="L68" s="48"/>
      <c r="M68" s="48"/>
      <c r="N68" s="48"/>
      <c r="O68" s="48"/>
      <c r="P68" s="48">
        <f t="shared" si="8"/>
        <v>0</v>
      </c>
      <c r="Q68" s="49">
        <f>(F68-P68)</f>
        <v>0</v>
      </c>
    </row>
    <row r="69" spans="1:17" ht="15" customHeight="1" thickBot="1">
      <c r="A69" s="110"/>
      <c r="B69" s="147" t="s">
        <v>139</v>
      </c>
      <c r="C69" s="150"/>
      <c r="D69" s="150"/>
      <c r="E69" s="111"/>
      <c r="F69" s="150">
        <f>SUM(F63:F68)</f>
        <v>177000</v>
      </c>
      <c r="G69" s="150">
        <f aca="true" t="shared" si="9" ref="G69:Q69">SUM(G63:G68)</f>
        <v>4917.25</v>
      </c>
      <c r="H69" s="150">
        <f t="shared" si="9"/>
        <v>0</v>
      </c>
      <c r="I69" s="150">
        <f t="shared" si="9"/>
        <v>0</v>
      </c>
      <c r="J69" s="150">
        <f t="shared" si="9"/>
        <v>5079.9</v>
      </c>
      <c r="K69" s="150">
        <f t="shared" si="9"/>
        <v>5380.8</v>
      </c>
      <c r="L69" s="150">
        <f t="shared" si="9"/>
        <v>0</v>
      </c>
      <c r="M69" s="150">
        <f t="shared" si="9"/>
        <v>0</v>
      </c>
      <c r="N69" s="150">
        <f t="shared" si="9"/>
        <v>100</v>
      </c>
      <c r="O69" s="150">
        <f t="shared" si="9"/>
        <v>200</v>
      </c>
      <c r="P69" s="150">
        <f t="shared" si="9"/>
        <v>15677.95</v>
      </c>
      <c r="Q69" s="315">
        <f t="shared" si="9"/>
        <v>161322.05</v>
      </c>
    </row>
    <row r="70" spans="1:17" ht="12.75" customHeight="1" thickBot="1">
      <c r="A70" s="2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6"/>
    </row>
    <row r="71" spans="1:17" ht="13.5" customHeight="1" thickBot="1">
      <c r="A71" s="275"/>
      <c r="B71" s="185" t="s">
        <v>100</v>
      </c>
      <c r="C71" s="276"/>
      <c r="D71" s="276"/>
      <c r="E71" s="276"/>
      <c r="F71" s="312">
        <f>SUM(F22+F30+F37+F42+F69)</f>
        <v>1048000</v>
      </c>
      <c r="G71" s="311">
        <f aca="true" t="shared" si="10" ref="G71:Q71">SUM(G22+G30+G37+G42+G69)</f>
        <v>100450.85999999999</v>
      </c>
      <c r="H71" s="311">
        <f t="shared" si="10"/>
        <v>1128</v>
      </c>
      <c r="I71" s="310">
        <f t="shared" si="10"/>
        <v>2380.24</v>
      </c>
      <c r="J71" s="309">
        <f t="shared" si="10"/>
        <v>30077.6</v>
      </c>
      <c r="K71" s="311">
        <f t="shared" si="10"/>
        <v>28509.729999999996</v>
      </c>
      <c r="L71" s="307">
        <f>SUM(L22+L30+L37+L42+L69)</f>
        <v>100</v>
      </c>
      <c r="M71" s="311">
        <f t="shared" si="10"/>
        <v>8929.45</v>
      </c>
      <c r="N71" s="307">
        <f t="shared" si="10"/>
        <v>350</v>
      </c>
      <c r="O71" s="311">
        <f t="shared" si="10"/>
        <v>700</v>
      </c>
      <c r="P71" s="307">
        <f t="shared" si="10"/>
        <v>172625.87999999998</v>
      </c>
      <c r="Q71" s="311">
        <f t="shared" si="10"/>
        <v>875374.1199999999</v>
      </c>
    </row>
    <row r="72" spans="1:17" ht="13.5" customHeight="1">
      <c r="A72" s="2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6"/>
    </row>
    <row r="73" spans="1:17" ht="12" customHeight="1">
      <c r="A73" s="2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6"/>
    </row>
    <row r="74" spans="1:17" ht="12" customHeight="1">
      <c r="A74" s="2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26"/>
    </row>
    <row r="75" spans="1:17" ht="12.75" customHeight="1">
      <c r="A75" s="2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26"/>
    </row>
    <row r="76" spans="1:17" ht="13.5" customHeight="1" thickBot="1">
      <c r="A76" s="180"/>
      <c r="B76" s="260" t="s">
        <v>180</v>
      </c>
      <c r="C76" s="178"/>
      <c r="D76" s="178"/>
      <c r="E76" s="171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95"/>
    </row>
    <row r="77" spans="1:17" ht="10.5" customHeight="1">
      <c r="A77" s="28">
        <v>15</v>
      </c>
      <c r="B77" s="29" t="s">
        <v>119</v>
      </c>
      <c r="C77" s="227" t="s">
        <v>237</v>
      </c>
      <c r="D77" s="227" t="s">
        <v>232</v>
      </c>
      <c r="E77" s="34" t="s">
        <v>120</v>
      </c>
      <c r="F77" s="229">
        <v>87000</v>
      </c>
      <c r="G77" s="237">
        <v>9047.51</v>
      </c>
      <c r="H77" s="51"/>
      <c r="I77" s="51">
        <v>0</v>
      </c>
      <c r="J77" s="51">
        <f>F77*2.87%</f>
        <v>2496.9</v>
      </c>
      <c r="K77" s="33">
        <f>F77*3.04%</f>
        <v>2644.8</v>
      </c>
      <c r="L77" s="33"/>
      <c r="M77" s="33"/>
      <c r="N77" s="33">
        <v>25</v>
      </c>
      <c r="O77" s="33">
        <v>50</v>
      </c>
      <c r="P77" s="33">
        <f>SUM(G77:O77)</f>
        <v>14264.21</v>
      </c>
      <c r="Q77" s="35">
        <f>(F77-P77)</f>
        <v>72735.79000000001</v>
      </c>
    </row>
    <row r="78" spans="1:17" ht="10.5" customHeight="1">
      <c r="A78" s="36">
        <v>16</v>
      </c>
      <c r="B78" s="38" t="s">
        <v>121</v>
      </c>
      <c r="C78" s="83" t="s">
        <v>237</v>
      </c>
      <c r="D78" s="83" t="s">
        <v>233</v>
      </c>
      <c r="E78" s="38" t="s">
        <v>128</v>
      </c>
      <c r="F78" s="84">
        <v>40000</v>
      </c>
      <c r="G78" s="53">
        <v>442.65</v>
      </c>
      <c r="H78" s="54"/>
      <c r="I78" s="54"/>
      <c r="J78" s="54">
        <f>F78*2.87%</f>
        <v>1148</v>
      </c>
      <c r="K78" s="40">
        <f>F78*3.04%</f>
        <v>1216</v>
      </c>
      <c r="L78" s="40"/>
      <c r="M78" s="40"/>
      <c r="N78" s="40">
        <v>25</v>
      </c>
      <c r="O78" s="40">
        <v>50</v>
      </c>
      <c r="P78" s="40">
        <f>SUM(G78:O78)</f>
        <v>2881.65</v>
      </c>
      <c r="Q78" s="41">
        <f>(F78-P78)</f>
        <v>37118.35</v>
      </c>
    </row>
    <row r="79" spans="1:17" ht="10.5" customHeight="1">
      <c r="A79" s="36">
        <v>17</v>
      </c>
      <c r="B79" s="38" t="s">
        <v>2</v>
      </c>
      <c r="C79" s="83" t="s">
        <v>237</v>
      </c>
      <c r="D79" s="39" t="s">
        <v>232</v>
      </c>
      <c r="E79" s="81" t="s">
        <v>75</v>
      </c>
      <c r="F79" s="67">
        <v>22000</v>
      </c>
      <c r="G79" s="54">
        <v>0</v>
      </c>
      <c r="H79" s="54"/>
      <c r="I79" s="54">
        <v>0</v>
      </c>
      <c r="J79" s="54">
        <f>F79*2.87%</f>
        <v>631.4</v>
      </c>
      <c r="K79" s="40">
        <f>F79*3.04%</f>
        <v>668.8</v>
      </c>
      <c r="L79" s="40">
        <v>100</v>
      </c>
      <c r="M79" s="40">
        <v>3879.54</v>
      </c>
      <c r="N79" s="40">
        <v>25</v>
      </c>
      <c r="O79" s="40">
        <v>50</v>
      </c>
      <c r="P79" s="40">
        <f>SUM(G79:O79)</f>
        <v>5354.74</v>
      </c>
      <c r="Q79" s="41">
        <f>(F79-P79)</f>
        <v>16645.260000000002</v>
      </c>
    </row>
    <row r="80" spans="1:17" ht="10.5" customHeight="1" thickBot="1">
      <c r="A80" s="42"/>
      <c r="B80" s="45"/>
      <c r="C80" s="63"/>
      <c r="D80" s="63"/>
      <c r="E80" s="64"/>
      <c r="F80" s="69"/>
      <c r="G80" s="65"/>
      <c r="H80" s="65"/>
      <c r="I80" s="65"/>
      <c r="J80" s="65"/>
      <c r="K80" s="48"/>
      <c r="L80" s="48"/>
      <c r="M80" s="48"/>
      <c r="N80" s="48"/>
      <c r="O80" s="48"/>
      <c r="P80" s="48">
        <f>SUM(G80:O80)</f>
        <v>0</v>
      </c>
      <c r="Q80" s="49"/>
    </row>
    <row r="81" spans="1:17" ht="12" customHeight="1" thickBot="1">
      <c r="A81" s="146"/>
      <c r="B81" s="147" t="s">
        <v>6</v>
      </c>
      <c r="C81" s="148"/>
      <c r="D81" s="148"/>
      <c r="E81" s="149"/>
      <c r="F81" s="150">
        <f>SUM(F77:F80)</f>
        <v>149000</v>
      </c>
      <c r="G81" s="150">
        <f aca="true" t="shared" si="11" ref="G81:Q81">SUM(G77:G80)</f>
        <v>9490.16</v>
      </c>
      <c r="H81" s="150">
        <f t="shared" si="11"/>
        <v>0</v>
      </c>
      <c r="I81" s="150">
        <f t="shared" si="11"/>
        <v>0</v>
      </c>
      <c r="J81" s="150">
        <f t="shared" si="11"/>
        <v>4276.3</v>
      </c>
      <c r="K81" s="150">
        <f t="shared" si="11"/>
        <v>4529.6</v>
      </c>
      <c r="L81" s="150">
        <f t="shared" si="11"/>
        <v>100</v>
      </c>
      <c r="M81" s="150">
        <f t="shared" si="11"/>
        <v>3879.54</v>
      </c>
      <c r="N81" s="150">
        <f t="shared" si="11"/>
        <v>75</v>
      </c>
      <c r="O81" s="150">
        <f t="shared" si="11"/>
        <v>150</v>
      </c>
      <c r="P81" s="150">
        <f t="shared" si="11"/>
        <v>22500.6</v>
      </c>
      <c r="Q81" s="315">
        <f t="shared" si="11"/>
        <v>126499.40000000002</v>
      </c>
    </row>
    <row r="82" spans="1:17" ht="10.5" customHeight="1">
      <c r="A82" s="2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6"/>
    </row>
    <row r="83" spans="1:17" ht="14.25" customHeight="1">
      <c r="A83" s="2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26"/>
    </row>
    <row r="84" spans="1:17" ht="15.75" customHeight="1" thickBot="1">
      <c r="A84" s="96"/>
      <c r="B84" s="262" t="s">
        <v>181</v>
      </c>
      <c r="C84" s="93"/>
      <c r="D84" s="93"/>
      <c r="E84" s="94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7"/>
    </row>
    <row r="85" spans="1:17" ht="10.5" customHeight="1">
      <c r="A85" s="28">
        <v>18</v>
      </c>
      <c r="B85" s="29" t="s">
        <v>124</v>
      </c>
      <c r="C85" s="227" t="s">
        <v>237</v>
      </c>
      <c r="D85" s="227" t="s">
        <v>233</v>
      </c>
      <c r="E85" s="228" t="s">
        <v>125</v>
      </c>
      <c r="F85" s="229">
        <v>87000</v>
      </c>
      <c r="G85" s="237">
        <v>9047.51</v>
      </c>
      <c r="H85" s="33"/>
      <c r="I85" s="33">
        <v>0</v>
      </c>
      <c r="J85" s="33">
        <f>F85*2.87%</f>
        <v>2496.9</v>
      </c>
      <c r="K85" s="33">
        <f>F85*3.04%</f>
        <v>2644.8</v>
      </c>
      <c r="L85" s="33">
        <v>0</v>
      </c>
      <c r="M85" s="72">
        <v>0</v>
      </c>
      <c r="N85" s="33">
        <v>25</v>
      </c>
      <c r="O85" s="33">
        <v>50</v>
      </c>
      <c r="P85" s="33">
        <f>SUM(G85:O85)</f>
        <v>14264.21</v>
      </c>
      <c r="Q85" s="35">
        <f>(F85-P85)</f>
        <v>72735.79000000001</v>
      </c>
    </row>
    <row r="86" spans="1:17" ht="10.5" customHeight="1">
      <c r="A86" s="36">
        <v>19</v>
      </c>
      <c r="B86" s="38" t="s">
        <v>5</v>
      </c>
      <c r="C86" s="83" t="s">
        <v>237</v>
      </c>
      <c r="D86" s="39" t="s">
        <v>233</v>
      </c>
      <c r="E86" s="57" t="s">
        <v>73</v>
      </c>
      <c r="F86" s="74">
        <v>35000</v>
      </c>
      <c r="G86" s="68">
        <v>0</v>
      </c>
      <c r="H86" s="40"/>
      <c r="I86" s="40">
        <v>0</v>
      </c>
      <c r="J86" s="40">
        <f>F86*2.87%</f>
        <v>1004.5</v>
      </c>
      <c r="K86" s="40">
        <f>F86*3.04%</f>
        <v>1064</v>
      </c>
      <c r="L86" s="40">
        <v>100</v>
      </c>
      <c r="M86" s="224">
        <v>0</v>
      </c>
      <c r="N86" s="40">
        <v>25</v>
      </c>
      <c r="O86" s="40">
        <v>50</v>
      </c>
      <c r="P86" s="40">
        <f>SUM(G86:O86)</f>
        <v>2243.5</v>
      </c>
      <c r="Q86" s="41">
        <f>(F86-P86)</f>
        <v>32756.5</v>
      </c>
    </row>
    <row r="87" spans="1:17" ht="10.5" customHeight="1">
      <c r="A87" s="36">
        <v>20</v>
      </c>
      <c r="B87" s="73" t="s">
        <v>68</v>
      </c>
      <c r="C87" s="83" t="s">
        <v>237</v>
      </c>
      <c r="D87" s="39" t="s">
        <v>233</v>
      </c>
      <c r="E87" s="292" t="s">
        <v>104</v>
      </c>
      <c r="F87" s="74">
        <v>19800</v>
      </c>
      <c r="G87" s="54">
        <v>0</v>
      </c>
      <c r="H87" s="40">
        <v>376</v>
      </c>
      <c r="I87" s="40"/>
      <c r="J87" s="40">
        <f>F87*2.87%</f>
        <v>568.26</v>
      </c>
      <c r="K87" s="40">
        <f>F87*3.04%</f>
        <v>601.92</v>
      </c>
      <c r="L87" s="55">
        <v>0</v>
      </c>
      <c r="M87" s="55">
        <v>0</v>
      </c>
      <c r="N87" s="55">
        <v>25</v>
      </c>
      <c r="O87" s="55">
        <v>50</v>
      </c>
      <c r="P87" s="40">
        <f>SUM(G87:O87)</f>
        <v>1621.1799999999998</v>
      </c>
      <c r="Q87" s="41">
        <f>(F87-P87)</f>
        <v>18178.82</v>
      </c>
    </row>
    <row r="88" spans="1:17" ht="10.5" customHeight="1" thickBot="1">
      <c r="A88" s="42"/>
      <c r="B88" s="75"/>
      <c r="C88" s="76"/>
      <c r="D88" s="76"/>
      <c r="E88" s="77"/>
      <c r="F88" s="63"/>
      <c r="G88" s="48"/>
      <c r="H88" s="48"/>
      <c r="I88" s="48"/>
      <c r="J88" s="66"/>
      <c r="K88" s="66"/>
      <c r="L88" s="66"/>
      <c r="M88" s="66"/>
      <c r="N88" s="66"/>
      <c r="O88" s="66"/>
      <c r="P88" s="48">
        <f>SUM(G88:O88)</f>
        <v>0</v>
      </c>
      <c r="Q88" s="49"/>
    </row>
    <row r="89" spans="1:17" ht="13.5" customHeight="1" thickBot="1">
      <c r="A89" s="245"/>
      <c r="B89" s="119" t="s">
        <v>72</v>
      </c>
      <c r="C89" s="121"/>
      <c r="D89" s="217"/>
      <c r="E89" s="119"/>
      <c r="F89" s="121">
        <f>SUM(F85:F88)</f>
        <v>141800</v>
      </c>
      <c r="G89" s="121">
        <f aca="true" t="shared" si="12" ref="G89:Q89">SUM(G85:G88)</f>
        <v>9047.51</v>
      </c>
      <c r="H89" s="121">
        <f t="shared" si="12"/>
        <v>376</v>
      </c>
      <c r="I89" s="121">
        <f t="shared" si="12"/>
        <v>0</v>
      </c>
      <c r="J89" s="121">
        <f t="shared" si="12"/>
        <v>4069.66</v>
      </c>
      <c r="K89" s="121">
        <f t="shared" si="12"/>
        <v>4310.72</v>
      </c>
      <c r="L89" s="121">
        <f t="shared" si="12"/>
        <v>100</v>
      </c>
      <c r="M89" s="121">
        <f t="shared" si="12"/>
        <v>0</v>
      </c>
      <c r="N89" s="121">
        <f t="shared" si="12"/>
        <v>75</v>
      </c>
      <c r="O89" s="121">
        <f t="shared" si="12"/>
        <v>150</v>
      </c>
      <c r="P89" s="121">
        <f t="shared" si="12"/>
        <v>18128.89</v>
      </c>
      <c r="Q89" s="121">
        <f t="shared" si="12"/>
        <v>123671.11000000002</v>
      </c>
    </row>
    <row r="90" spans="1:17" ht="10.5" customHeight="1">
      <c r="A90" s="2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26"/>
    </row>
    <row r="91" spans="1:17" ht="10.5" customHeight="1">
      <c r="A91" s="2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26"/>
    </row>
    <row r="92" spans="1:17" ht="13.5" customHeight="1" thickBot="1">
      <c r="A92" s="92"/>
      <c r="B92" s="263" t="s">
        <v>182</v>
      </c>
      <c r="C92" s="91"/>
      <c r="D92" s="91"/>
      <c r="E92" s="163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5"/>
    </row>
    <row r="93" spans="1:17" ht="10.5" customHeight="1">
      <c r="A93" s="28"/>
      <c r="B93" s="29"/>
      <c r="C93" s="227"/>
      <c r="D93" s="227"/>
      <c r="E93" s="228"/>
      <c r="F93" s="32"/>
      <c r="G93" s="216"/>
      <c r="H93" s="33"/>
      <c r="I93" s="33">
        <v>0</v>
      </c>
      <c r="J93" s="33">
        <f>F93*2.87%</f>
        <v>0</v>
      </c>
      <c r="K93" s="33">
        <f>F93*3.04%</f>
        <v>0</v>
      </c>
      <c r="L93" s="33"/>
      <c r="M93" s="52">
        <v>0</v>
      </c>
      <c r="N93" s="33"/>
      <c r="O93" s="33"/>
      <c r="P93" s="33">
        <f>SUM(G93:O93)</f>
        <v>0</v>
      </c>
      <c r="Q93" s="35">
        <f>(F93-P93)</f>
        <v>0</v>
      </c>
    </row>
    <row r="94" spans="1:17" ht="12.75" customHeight="1">
      <c r="A94" s="36">
        <v>21</v>
      </c>
      <c r="B94" s="38" t="s">
        <v>39</v>
      </c>
      <c r="C94" s="83" t="s">
        <v>237</v>
      </c>
      <c r="D94" s="39" t="s">
        <v>233</v>
      </c>
      <c r="E94" s="230" t="s">
        <v>96</v>
      </c>
      <c r="F94" s="255">
        <v>60000</v>
      </c>
      <c r="G94" s="40">
        <v>3486.65</v>
      </c>
      <c r="H94" s="40"/>
      <c r="I94" s="40">
        <v>0</v>
      </c>
      <c r="J94" s="40">
        <f>F94*2.87%</f>
        <v>1722</v>
      </c>
      <c r="K94" s="40">
        <f>F94*3.04%</f>
        <v>1824</v>
      </c>
      <c r="L94" s="40"/>
      <c r="M94" s="58">
        <v>0</v>
      </c>
      <c r="N94" s="40">
        <v>25</v>
      </c>
      <c r="O94" s="40">
        <v>50</v>
      </c>
      <c r="P94" s="40">
        <f>SUM(G94:O94)</f>
        <v>7107.65</v>
      </c>
      <c r="Q94" s="41">
        <f>(F94-P94)</f>
        <v>52892.35</v>
      </c>
    </row>
    <row r="95" spans="1:17" ht="13.5" customHeight="1" thickBot="1">
      <c r="A95" s="42"/>
      <c r="B95" s="45"/>
      <c r="C95" s="63"/>
      <c r="D95" s="63"/>
      <c r="E95" s="220"/>
      <c r="F95" s="46"/>
      <c r="G95" s="48"/>
      <c r="H95" s="48"/>
      <c r="I95" s="48"/>
      <c r="J95" s="48"/>
      <c r="K95" s="48"/>
      <c r="L95" s="48"/>
      <c r="M95" s="47"/>
      <c r="N95" s="48"/>
      <c r="O95" s="48"/>
      <c r="P95" s="48"/>
      <c r="Q95" s="49"/>
    </row>
    <row r="96" spans="1:17" ht="13.5" customHeight="1" thickBot="1">
      <c r="A96" s="245"/>
      <c r="B96" s="122" t="s">
        <v>48</v>
      </c>
      <c r="C96" s="217"/>
      <c r="D96" s="217"/>
      <c r="E96" s="218"/>
      <c r="F96" s="121">
        <f>SUM(F93:F94)</f>
        <v>60000</v>
      </c>
      <c r="G96" s="121">
        <f aca="true" t="shared" si="13" ref="G96:Q96">SUM(G93:G94)</f>
        <v>3486.65</v>
      </c>
      <c r="H96" s="121">
        <f t="shared" si="13"/>
        <v>0</v>
      </c>
      <c r="I96" s="121">
        <f t="shared" si="13"/>
        <v>0</v>
      </c>
      <c r="J96" s="121">
        <f t="shared" si="13"/>
        <v>1722</v>
      </c>
      <c r="K96" s="121">
        <f t="shared" si="13"/>
        <v>1824</v>
      </c>
      <c r="L96" s="121">
        <f t="shared" si="13"/>
        <v>0</v>
      </c>
      <c r="M96" s="121">
        <f t="shared" si="13"/>
        <v>0</v>
      </c>
      <c r="N96" s="121">
        <f t="shared" si="13"/>
        <v>25</v>
      </c>
      <c r="O96" s="121">
        <f t="shared" si="13"/>
        <v>50</v>
      </c>
      <c r="P96" s="121">
        <f t="shared" si="13"/>
        <v>7107.65</v>
      </c>
      <c r="Q96" s="121">
        <f t="shared" si="13"/>
        <v>52892.35</v>
      </c>
    </row>
    <row r="97" spans="1:17" ht="10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20.25" customHeight="1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203" t="s">
        <v>0</v>
      </c>
    </row>
    <row r="99" spans="1:17" ht="20.25" customHeight="1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7" t="s">
        <v>235</v>
      </c>
    </row>
    <row r="100" spans="1:17" ht="20.25" customHeight="1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</row>
    <row r="101" spans="1:17" ht="20.25" customHeight="1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</row>
    <row r="102" spans="1:17" ht="20.25" customHeight="1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</row>
    <row r="103" spans="1:17" ht="20.25" customHeight="1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</row>
    <row r="104" spans="1:17" ht="16.5" customHeight="1" thickBot="1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285" t="s">
        <v>174</v>
      </c>
    </row>
    <row r="105" spans="1:17" ht="12.75" customHeight="1" thickBot="1">
      <c r="A105" s="333" t="s">
        <v>14</v>
      </c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5"/>
    </row>
    <row r="106" spans="1:17" ht="13.5" customHeight="1" thickBot="1">
      <c r="A106" s="194"/>
      <c r="B106" s="194"/>
      <c r="C106" s="194"/>
      <c r="D106" s="194"/>
      <c r="E106" s="195"/>
      <c r="F106" s="196"/>
      <c r="G106" s="327" t="s">
        <v>21</v>
      </c>
      <c r="H106" s="328"/>
      <c r="I106" s="329"/>
      <c r="J106" s="329"/>
      <c r="K106" s="329"/>
      <c r="L106" s="329"/>
      <c r="M106" s="329"/>
      <c r="N106" s="329"/>
      <c r="O106" s="304"/>
      <c r="P106" s="85"/>
      <c r="Q106" s="85"/>
    </row>
    <row r="107" spans="1:17" ht="15" customHeight="1">
      <c r="A107" s="197" t="s">
        <v>36</v>
      </c>
      <c r="B107" s="264" t="s">
        <v>37</v>
      </c>
      <c r="C107" s="198"/>
      <c r="D107" s="198"/>
      <c r="E107" s="197" t="s">
        <v>8</v>
      </c>
      <c r="F107" s="197" t="s">
        <v>3</v>
      </c>
      <c r="G107" s="199" t="s">
        <v>15</v>
      </c>
      <c r="H107" s="85"/>
      <c r="I107" s="200" t="s">
        <v>16</v>
      </c>
      <c r="J107" s="197" t="s">
        <v>17</v>
      </c>
      <c r="K107" s="199" t="s">
        <v>19</v>
      </c>
      <c r="L107" s="199" t="s">
        <v>50</v>
      </c>
      <c r="M107" s="85" t="s">
        <v>238</v>
      </c>
      <c r="N107" s="199" t="s">
        <v>22</v>
      </c>
      <c r="O107" s="85" t="s">
        <v>77</v>
      </c>
      <c r="P107" s="197" t="s">
        <v>23</v>
      </c>
      <c r="Q107" s="197" t="s">
        <v>25</v>
      </c>
    </row>
    <row r="108" spans="1:17" ht="12.75" customHeight="1" thickBot="1">
      <c r="A108" s="86"/>
      <c r="B108" s="86"/>
      <c r="C108" s="86" t="s">
        <v>236</v>
      </c>
      <c r="D108" s="86" t="s">
        <v>231</v>
      </c>
      <c r="E108" s="86" t="s">
        <v>9</v>
      </c>
      <c r="F108" s="86" t="s">
        <v>4</v>
      </c>
      <c r="G108" s="201" t="s">
        <v>34</v>
      </c>
      <c r="H108" s="86" t="s">
        <v>62</v>
      </c>
      <c r="I108" s="202" t="s">
        <v>35</v>
      </c>
      <c r="J108" s="86" t="s">
        <v>18</v>
      </c>
      <c r="K108" s="201" t="s">
        <v>20</v>
      </c>
      <c r="L108" s="201" t="s">
        <v>49</v>
      </c>
      <c r="M108" s="86" t="s">
        <v>239</v>
      </c>
      <c r="N108" s="201"/>
      <c r="O108" s="86" t="s">
        <v>78</v>
      </c>
      <c r="P108" s="86" t="s">
        <v>24</v>
      </c>
      <c r="Q108" s="86" t="s">
        <v>26</v>
      </c>
    </row>
    <row r="109" spans="1:17" ht="12.75" customHeight="1">
      <c r="A109" s="92"/>
      <c r="B109" s="159" t="s">
        <v>183</v>
      </c>
      <c r="C109" s="91"/>
      <c r="D109" s="91"/>
      <c r="E109" s="163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186"/>
    </row>
    <row r="110" spans="1:17" ht="14.25" customHeight="1" thickBot="1">
      <c r="A110" s="92"/>
      <c r="B110" s="263" t="s">
        <v>10</v>
      </c>
      <c r="C110" s="91"/>
      <c r="D110" s="91"/>
      <c r="E110" s="163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186"/>
    </row>
    <row r="111" spans="1:17" ht="12.75">
      <c r="A111" s="28">
        <v>22</v>
      </c>
      <c r="B111" s="29" t="s">
        <v>116</v>
      </c>
      <c r="C111" s="227" t="s">
        <v>237</v>
      </c>
      <c r="D111" s="227" t="s">
        <v>232</v>
      </c>
      <c r="E111" s="29" t="s">
        <v>117</v>
      </c>
      <c r="F111" s="50">
        <v>115000</v>
      </c>
      <c r="G111" s="237">
        <v>15633.81</v>
      </c>
      <c r="H111" s="51">
        <v>0</v>
      </c>
      <c r="I111" s="51">
        <v>0</v>
      </c>
      <c r="J111" s="51">
        <f>F111*2.87%</f>
        <v>3300.5</v>
      </c>
      <c r="K111" s="33">
        <f>F111*3.04%</f>
        <v>3496</v>
      </c>
      <c r="L111" s="33">
        <v>0</v>
      </c>
      <c r="M111" s="52">
        <v>0</v>
      </c>
      <c r="N111" s="33">
        <v>25</v>
      </c>
      <c r="O111" s="33">
        <v>50</v>
      </c>
      <c r="P111" s="33">
        <f>SUM(G111:O111)</f>
        <v>22505.309999999998</v>
      </c>
      <c r="Q111" s="35">
        <f>(F111-P111)</f>
        <v>92494.69</v>
      </c>
    </row>
    <row r="112" spans="1:17" ht="12.75">
      <c r="A112" s="36">
        <v>23</v>
      </c>
      <c r="B112" s="38" t="s">
        <v>33</v>
      </c>
      <c r="C112" s="83" t="s">
        <v>237</v>
      </c>
      <c r="D112" s="39" t="s">
        <v>233</v>
      </c>
      <c r="E112" s="57" t="s">
        <v>11</v>
      </c>
      <c r="F112" s="67">
        <v>33000</v>
      </c>
      <c r="G112" s="54">
        <v>0</v>
      </c>
      <c r="H112" s="54">
        <v>0</v>
      </c>
      <c r="I112" s="54">
        <v>0</v>
      </c>
      <c r="J112" s="54">
        <f>F112*2.87%</f>
        <v>947.1</v>
      </c>
      <c r="K112" s="40">
        <f>F112*3.04%</f>
        <v>1003.2</v>
      </c>
      <c r="L112" s="40">
        <v>100</v>
      </c>
      <c r="M112" s="58">
        <v>0</v>
      </c>
      <c r="N112" s="40">
        <v>25</v>
      </c>
      <c r="O112" s="40">
        <v>50</v>
      </c>
      <c r="P112" s="40">
        <f>SUM(G112:O112)</f>
        <v>2125.3</v>
      </c>
      <c r="Q112" s="41">
        <f>(F112-P112)</f>
        <v>30874.7</v>
      </c>
    </row>
    <row r="113" spans="1:20" ht="12.75">
      <c r="A113" s="36">
        <v>24</v>
      </c>
      <c r="B113" s="38" t="s">
        <v>7</v>
      </c>
      <c r="C113" s="83" t="s">
        <v>237</v>
      </c>
      <c r="D113" s="39" t="s">
        <v>233</v>
      </c>
      <c r="E113" s="57" t="s">
        <v>13</v>
      </c>
      <c r="F113" s="54">
        <v>55000</v>
      </c>
      <c r="G113" s="53">
        <v>2559.68</v>
      </c>
      <c r="H113" s="54">
        <v>0</v>
      </c>
      <c r="I113" s="54">
        <v>0</v>
      </c>
      <c r="J113" s="54">
        <f>F113*2.87%</f>
        <v>1578.5</v>
      </c>
      <c r="K113" s="40">
        <f>F113*3.04%</f>
        <v>1672</v>
      </c>
      <c r="L113" s="40">
        <v>120</v>
      </c>
      <c r="M113" s="58">
        <v>0</v>
      </c>
      <c r="N113" s="40">
        <v>25</v>
      </c>
      <c r="O113" s="40">
        <v>50</v>
      </c>
      <c r="P113" s="40">
        <f>SUM(G113:O113)</f>
        <v>6005.18</v>
      </c>
      <c r="Q113" s="41">
        <f>(F113-P113)</f>
        <v>48994.82</v>
      </c>
      <c r="R113" s="1"/>
      <c r="S113" s="1"/>
      <c r="T113" s="1"/>
    </row>
    <row r="114" spans="1:20" ht="9" customHeight="1" thickBot="1">
      <c r="A114" s="42"/>
      <c r="B114" s="62"/>
      <c r="C114" s="63"/>
      <c r="D114" s="63"/>
      <c r="E114" s="45"/>
      <c r="F114" s="64"/>
      <c r="G114" s="64"/>
      <c r="H114" s="65"/>
      <c r="I114" s="65"/>
      <c r="J114" s="65"/>
      <c r="K114" s="48"/>
      <c r="L114" s="66">
        <v>0</v>
      </c>
      <c r="M114" s="48"/>
      <c r="N114" s="48"/>
      <c r="O114" s="48"/>
      <c r="P114" s="48">
        <f>SUM(G114:O114)</f>
        <v>0</v>
      </c>
      <c r="Q114" s="49">
        <f>(F114-P114)</f>
        <v>0</v>
      </c>
      <c r="R114" s="1"/>
      <c r="S114" s="1"/>
      <c r="T114" s="1"/>
    </row>
    <row r="115" spans="1:20" ht="13.5" thickBot="1">
      <c r="A115" s="181"/>
      <c r="B115" s="182" t="s">
        <v>46</v>
      </c>
      <c r="C115" s="150"/>
      <c r="D115" s="150"/>
      <c r="E115" s="111"/>
      <c r="F115" s="150">
        <f>SUM(F111:F114)</f>
        <v>203000</v>
      </c>
      <c r="G115" s="150">
        <f aca="true" t="shared" si="14" ref="G115:Q115">SUM(G111:G114)</f>
        <v>18193.489999999998</v>
      </c>
      <c r="H115" s="150">
        <f t="shared" si="14"/>
        <v>0</v>
      </c>
      <c r="I115" s="150">
        <f t="shared" si="14"/>
        <v>0</v>
      </c>
      <c r="J115" s="150">
        <f t="shared" si="14"/>
        <v>5826.1</v>
      </c>
      <c r="K115" s="150">
        <f t="shared" si="14"/>
        <v>6171.2</v>
      </c>
      <c r="L115" s="150">
        <f t="shared" si="14"/>
        <v>220</v>
      </c>
      <c r="M115" s="150">
        <f t="shared" si="14"/>
        <v>0</v>
      </c>
      <c r="N115" s="150">
        <f t="shared" si="14"/>
        <v>75</v>
      </c>
      <c r="O115" s="150">
        <f t="shared" si="14"/>
        <v>150</v>
      </c>
      <c r="P115" s="150">
        <f t="shared" si="14"/>
        <v>30635.789999999997</v>
      </c>
      <c r="Q115" s="315">
        <f t="shared" si="14"/>
        <v>172364.21</v>
      </c>
      <c r="R115" s="1"/>
      <c r="S115" s="1"/>
      <c r="T115" s="1"/>
    </row>
    <row r="116" spans="1:20" ht="6" customHeight="1">
      <c r="A116" s="92"/>
      <c r="B116" s="171"/>
      <c r="C116" s="91"/>
      <c r="D116" s="91"/>
      <c r="E116" s="163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9"/>
      <c r="R116" s="1"/>
      <c r="S116" s="1"/>
      <c r="T116" s="1"/>
    </row>
    <row r="117" spans="1:20" ht="15.75" customHeight="1">
      <c r="A117" s="176"/>
      <c r="B117" s="88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7"/>
      <c r="R117" s="1"/>
      <c r="S117" s="1"/>
      <c r="T117" s="1"/>
    </row>
    <row r="118" spans="1:20" ht="13.5" thickBot="1">
      <c r="A118" s="92"/>
      <c r="B118" s="87" t="s">
        <v>192</v>
      </c>
      <c r="C118" s="91"/>
      <c r="D118" s="91"/>
      <c r="E118" s="163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183"/>
      <c r="R118" s="1"/>
      <c r="S118" s="1"/>
      <c r="T118" s="1"/>
    </row>
    <row r="119" spans="1:20" ht="12.75">
      <c r="A119" s="28">
        <v>25</v>
      </c>
      <c r="B119" s="29" t="s">
        <v>43</v>
      </c>
      <c r="C119" s="30" t="s">
        <v>237</v>
      </c>
      <c r="D119" s="30" t="s">
        <v>233</v>
      </c>
      <c r="E119" s="33" t="s">
        <v>12</v>
      </c>
      <c r="F119" s="51">
        <v>87000</v>
      </c>
      <c r="G119" s="51">
        <v>8749.98</v>
      </c>
      <c r="H119" s="33"/>
      <c r="I119" s="33">
        <v>1190.12</v>
      </c>
      <c r="J119" s="33">
        <f>F119*2.87%</f>
        <v>2496.9</v>
      </c>
      <c r="K119" s="33">
        <f>F119*3.04%</f>
        <v>2644.8</v>
      </c>
      <c r="L119" s="33">
        <v>200</v>
      </c>
      <c r="M119" s="52">
        <v>0</v>
      </c>
      <c r="N119" s="33">
        <v>25</v>
      </c>
      <c r="O119" s="33">
        <v>50</v>
      </c>
      <c r="P119" s="33">
        <f>SUM(G119:O119)</f>
        <v>15356.8</v>
      </c>
      <c r="Q119" s="35">
        <f>(F119-P119)</f>
        <v>71643.2</v>
      </c>
      <c r="R119" s="1"/>
      <c r="S119" s="1"/>
      <c r="T119" s="1"/>
    </row>
    <row r="120" spans="1:20" ht="13.5" thickBot="1">
      <c r="A120" s="231">
        <v>26</v>
      </c>
      <c r="B120" s="45" t="s">
        <v>42</v>
      </c>
      <c r="C120" s="63" t="s">
        <v>237</v>
      </c>
      <c r="D120" s="63" t="s">
        <v>232</v>
      </c>
      <c r="E120" s="45" t="s">
        <v>59</v>
      </c>
      <c r="F120" s="69">
        <v>33000</v>
      </c>
      <c r="G120" s="232">
        <v>0</v>
      </c>
      <c r="H120" s="48">
        <v>0</v>
      </c>
      <c r="I120" s="48">
        <v>1190.12</v>
      </c>
      <c r="J120" s="48">
        <f>F120*2.87%</f>
        <v>947.1</v>
      </c>
      <c r="K120" s="48">
        <f>F120*3.04%</f>
        <v>1003.2</v>
      </c>
      <c r="L120" s="48">
        <v>100</v>
      </c>
      <c r="M120" s="48">
        <v>0</v>
      </c>
      <c r="N120" s="48">
        <v>25</v>
      </c>
      <c r="O120" s="48">
        <v>50</v>
      </c>
      <c r="P120" s="48">
        <f>SUM(G120:O120)</f>
        <v>3315.42</v>
      </c>
      <c r="Q120" s="49">
        <f>(F120-P120)</f>
        <v>29684.58</v>
      </c>
      <c r="R120" s="1"/>
      <c r="S120" s="1"/>
      <c r="T120" s="1"/>
    </row>
    <row r="121" spans="1:20" ht="13.5" thickBot="1">
      <c r="A121" s="109"/>
      <c r="B121" s="119" t="s">
        <v>47</v>
      </c>
      <c r="C121" s="120"/>
      <c r="D121" s="322"/>
      <c r="E121" s="126"/>
      <c r="F121" s="121">
        <f>SUM(F119:F120)</f>
        <v>120000</v>
      </c>
      <c r="G121" s="121">
        <f aca="true" t="shared" si="15" ref="G121:Q121">SUM(G119:G120)</f>
        <v>8749.98</v>
      </c>
      <c r="H121" s="121">
        <f t="shared" si="15"/>
        <v>0</v>
      </c>
      <c r="I121" s="121">
        <f t="shared" si="15"/>
        <v>2380.24</v>
      </c>
      <c r="J121" s="121">
        <f t="shared" si="15"/>
        <v>3444</v>
      </c>
      <c r="K121" s="121">
        <f t="shared" si="15"/>
        <v>3648</v>
      </c>
      <c r="L121" s="121">
        <f t="shared" si="15"/>
        <v>300</v>
      </c>
      <c r="M121" s="121">
        <f t="shared" si="15"/>
        <v>0</v>
      </c>
      <c r="N121" s="121">
        <f t="shared" si="15"/>
        <v>50</v>
      </c>
      <c r="O121" s="121">
        <f t="shared" si="15"/>
        <v>100</v>
      </c>
      <c r="P121" s="121">
        <f t="shared" si="15"/>
        <v>18672.22</v>
      </c>
      <c r="Q121" s="121">
        <f t="shared" si="15"/>
        <v>101327.78</v>
      </c>
      <c r="R121" s="1"/>
      <c r="S121" s="1"/>
      <c r="T121" s="1"/>
    </row>
    <row r="122" spans="1:20" ht="19.5" customHeight="1">
      <c r="A122" s="269"/>
      <c r="B122" s="8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70"/>
      <c r="R122" s="1"/>
      <c r="S122" s="1"/>
      <c r="T122" s="1"/>
    </row>
    <row r="123" spans="1:20" ht="13.5" thickBot="1">
      <c r="A123" s="92"/>
      <c r="B123" s="87" t="s">
        <v>191</v>
      </c>
      <c r="C123" s="91"/>
      <c r="D123" s="91"/>
      <c r="E123" s="163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5"/>
      <c r="R123" s="1"/>
      <c r="S123" s="1"/>
      <c r="T123" s="1"/>
    </row>
    <row r="124" spans="1:20" ht="10.5" customHeight="1">
      <c r="A124" s="28"/>
      <c r="B124" s="70"/>
      <c r="C124" s="71"/>
      <c r="D124" s="71"/>
      <c r="E124" s="70"/>
      <c r="F124" s="50"/>
      <c r="G124" s="51"/>
      <c r="H124" s="51"/>
      <c r="I124" s="51"/>
      <c r="J124" s="51"/>
      <c r="K124" s="33"/>
      <c r="L124" s="33"/>
      <c r="M124" s="33"/>
      <c r="N124" s="33"/>
      <c r="O124" s="33"/>
      <c r="P124" s="33">
        <f>SUM(G124:O124)</f>
        <v>0</v>
      </c>
      <c r="Q124" s="35">
        <f>(F124-P124)</f>
        <v>0</v>
      </c>
      <c r="R124" s="1"/>
      <c r="S124" s="1"/>
      <c r="T124" s="1"/>
    </row>
    <row r="125" spans="1:20" ht="12.75">
      <c r="A125" s="247">
        <v>27</v>
      </c>
      <c r="B125" s="230" t="s">
        <v>166</v>
      </c>
      <c r="C125" s="83" t="s">
        <v>237</v>
      </c>
      <c r="D125" s="249" t="s">
        <v>233</v>
      </c>
      <c r="E125" s="253" t="s">
        <v>167</v>
      </c>
      <c r="F125" s="252">
        <v>60000</v>
      </c>
      <c r="G125" s="248">
        <v>3486.65</v>
      </c>
      <c r="H125" s="248"/>
      <c r="I125" s="248"/>
      <c r="J125" s="40">
        <f>F125*2.87%</f>
        <v>1722</v>
      </c>
      <c r="K125" s="40">
        <f>F125*3.04%</f>
        <v>1824</v>
      </c>
      <c r="L125" s="55"/>
      <c r="M125" s="55">
        <v>0</v>
      </c>
      <c r="N125" s="55">
        <v>25</v>
      </c>
      <c r="O125" s="55">
        <v>50</v>
      </c>
      <c r="P125" s="55">
        <f>SUM(G125:O125)</f>
        <v>7107.65</v>
      </c>
      <c r="Q125" s="213">
        <f>(F125-P125)</f>
        <v>52892.35</v>
      </c>
      <c r="R125" s="1"/>
      <c r="S125" s="1"/>
      <c r="T125" s="1"/>
    </row>
    <row r="126" spans="1:20" ht="9.75" customHeight="1" thickBot="1">
      <c r="A126" s="42"/>
      <c r="B126" s="208"/>
      <c r="C126" s="209"/>
      <c r="D126" s="209"/>
      <c r="E126" s="210"/>
      <c r="F126" s="211"/>
      <c r="G126" s="65"/>
      <c r="H126" s="48"/>
      <c r="I126" s="48"/>
      <c r="J126" s="48">
        <f>F126*2.87%</f>
        <v>0</v>
      </c>
      <c r="K126" s="48">
        <f>F126*3.04%</f>
        <v>0</v>
      </c>
      <c r="L126" s="48">
        <v>0</v>
      </c>
      <c r="M126" s="65">
        <v>0</v>
      </c>
      <c r="N126" s="48">
        <v>0</v>
      </c>
      <c r="O126" s="48">
        <v>0</v>
      </c>
      <c r="P126" s="48">
        <f>SUM(G126:O126)</f>
        <v>0</v>
      </c>
      <c r="Q126" s="49">
        <f>(F126-P126)</f>
        <v>0</v>
      </c>
      <c r="R126" s="1"/>
      <c r="S126" s="1"/>
      <c r="T126" s="1"/>
    </row>
    <row r="127" spans="1:20" ht="13.5" thickBot="1">
      <c r="A127" s="109"/>
      <c r="B127" s="122" t="s">
        <v>138</v>
      </c>
      <c r="C127" s="123"/>
      <c r="D127" s="123"/>
      <c r="E127" s="124"/>
      <c r="F127" s="125">
        <f>SUM(F124:F126)</f>
        <v>60000</v>
      </c>
      <c r="G127" s="125">
        <f aca="true" t="shared" si="16" ref="G127:Q127">SUM(G124:G126)</f>
        <v>3486.65</v>
      </c>
      <c r="H127" s="125">
        <f t="shared" si="16"/>
        <v>0</v>
      </c>
      <c r="I127" s="125">
        <f t="shared" si="16"/>
        <v>0</v>
      </c>
      <c r="J127" s="125">
        <f t="shared" si="16"/>
        <v>1722</v>
      </c>
      <c r="K127" s="125">
        <f t="shared" si="16"/>
        <v>1824</v>
      </c>
      <c r="L127" s="125">
        <f t="shared" si="16"/>
        <v>0</v>
      </c>
      <c r="M127" s="125">
        <f t="shared" si="16"/>
        <v>0</v>
      </c>
      <c r="N127" s="125">
        <f t="shared" si="16"/>
        <v>25</v>
      </c>
      <c r="O127" s="125">
        <f t="shared" si="16"/>
        <v>50</v>
      </c>
      <c r="P127" s="125">
        <f t="shared" si="16"/>
        <v>7107.65</v>
      </c>
      <c r="Q127" s="118">
        <f t="shared" si="16"/>
        <v>52892.35</v>
      </c>
      <c r="R127" s="1"/>
      <c r="S127" s="1"/>
      <c r="T127" s="1"/>
    </row>
    <row r="128" spans="1:20" ht="18" customHeight="1">
      <c r="A128" s="269"/>
      <c r="B128" s="8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71"/>
      <c r="R128" s="1"/>
      <c r="S128" s="1"/>
      <c r="T128" s="1"/>
    </row>
    <row r="129" spans="1:20" ht="13.5" thickBot="1">
      <c r="A129" s="92"/>
      <c r="B129" s="87" t="s">
        <v>193</v>
      </c>
      <c r="C129" s="91"/>
      <c r="D129" s="91"/>
      <c r="E129" s="163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5"/>
      <c r="R129" s="1"/>
      <c r="S129" s="1"/>
      <c r="T129" s="1"/>
    </row>
    <row r="130" spans="1:20" ht="9" customHeight="1">
      <c r="A130" s="288"/>
      <c r="B130" s="152"/>
      <c r="C130" s="289"/>
      <c r="D130" s="289"/>
      <c r="E130" s="290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91"/>
      <c r="R130" s="1"/>
      <c r="S130" s="1"/>
      <c r="T130" s="1"/>
    </row>
    <row r="131" spans="1:20" ht="12.75">
      <c r="A131" s="36">
        <v>28</v>
      </c>
      <c r="B131" s="38" t="s">
        <v>118</v>
      </c>
      <c r="C131" s="83" t="s">
        <v>237</v>
      </c>
      <c r="D131" s="83" t="s">
        <v>232</v>
      </c>
      <c r="E131" s="84" t="s">
        <v>130</v>
      </c>
      <c r="F131" s="255">
        <v>87000</v>
      </c>
      <c r="G131" s="53">
        <v>9047.51</v>
      </c>
      <c r="H131" s="40"/>
      <c r="I131" s="40">
        <v>0</v>
      </c>
      <c r="J131" s="40">
        <f>F131*2.87%</f>
        <v>2496.9</v>
      </c>
      <c r="K131" s="40">
        <f>F131*3.04%</f>
        <v>2644.8</v>
      </c>
      <c r="L131" s="40"/>
      <c r="M131" s="58">
        <v>0</v>
      </c>
      <c r="N131" s="40">
        <v>25</v>
      </c>
      <c r="O131" s="40">
        <v>50</v>
      </c>
      <c r="P131" s="40">
        <f>SUM(G131:O131)</f>
        <v>14264.21</v>
      </c>
      <c r="Q131" s="41">
        <f>(F131-P131)</f>
        <v>72735.79000000001</v>
      </c>
      <c r="R131" s="1"/>
      <c r="S131" s="1"/>
      <c r="T131" s="1"/>
    </row>
    <row r="132" spans="1:20" ht="9" customHeight="1" thickBot="1">
      <c r="A132" s="42"/>
      <c r="B132" s="208"/>
      <c r="C132" s="209"/>
      <c r="D132" s="209"/>
      <c r="E132" s="210"/>
      <c r="F132" s="211"/>
      <c r="G132" s="65"/>
      <c r="H132" s="48"/>
      <c r="I132" s="48"/>
      <c r="J132" s="48">
        <f>F132*2.87%</f>
        <v>0</v>
      </c>
      <c r="K132" s="48">
        <f>F132*3.04%</f>
        <v>0</v>
      </c>
      <c r="L132" s="48">
        <v>0</v>
      </c>
      <c r="M132" s="65">
        <v>0</v>
      </c>
      <c r="N132" s="48">
        <v>0</v>
      </c>
      <c r="O132" s="48">
        <v>0</v>
      </c>
      <c r="P132" s="48">
        <f>SUM(G132:O132)</f>
        <v>0</v>
      </c>
      <c r="Q132" s="49">
        <f>(F132-P132)</f>
        <v>0</v>
      </c>
      <c r="R132" s="1"/>
      <c r="S132" s="1"/>
      <c r="T132" s="1"/>
    </row>
    <row r="133" spans="1:20" ht="13.5" thickBot="1">
      <c r="A133" s="109"/>
      <c r="B133" s="122" t="s">
        <v>137</v>
      </c>
      <c r="C133" s="123"/>
      <c r="D133" s="123"/>
      <c r="E133" s="124"/>
      <c r="F133" s="125">
        <f>SUM(F131:F132)</f>
        <v>87000</v>
      </c>
      <c r="G133" s="125">
        <f aca="true" t="shared" si="17" ref="G133:Q133">SUM(G131:G132)</f>
        <v>9047.51</v>
      </c>
      <c r="H133" s="125">
        <f t="shared" si="17"/>
        <v>0</v>
      </c>
      <c r="I133" s="125">
        <f t="shared" si="17"/>
        <v>0</v>
      </c>
      <c r="J133" s="125">
        <f t="shared" si="17"/>
        <v>2496.9</v>
      </c>
      <c r="K133" s="125">
        <f t="shared" si="17"/>
        <v>2644.8</v>
      </c>
      <c r="L133" s="125">
        <f t="shared" si="17"/>
        <v>0</v>
      </c>
      <c r="M133" s="125">
        <f t="shared" si="17"/>
        <v>0</v>
      </c>
      <c r="N133" s="125">
        <f t="shared" si="17"/>
        <v>25</v>
      </c>
      <c r="O133" s="125">
        <f t="shared" si="17"/>
        <v>50</v>
      </c>
      <c r="P133" s="125">
        <f t="shared" si="17"/>
        <v>14264.21</v>
      </c>
      <c r="Q133" s="121">
        <f t="shared" si="17"/>
        <v>72735.79000000001</v>
      </c>
      <c r="R133" s="1"/>
      <c r="S133" s="1"/>
      <c r="T133" s="1"/>
    </row>
    <row r="134" spans="1:20" ht="18.75" customHeight="1">
      <c r="A134" s="176"/>
      <c r="B134" s="88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7"/>
      <c r="R134" s="1"/>
      <c r="S134" s="1"/>
      <c r="T134" s="1"/>
    </row>
    <row r="135" spans="1:20" ht="13.5" thickBot="1">
      <c r="A135" s="92"/>
      <c r="B135" s="87" t="s">
        <v>194</v>
      </c>
      <c r="C135" s="91"/>
      <c r="D135" s="91"/>
      <c r="E135" s="163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5"/>
      <c r="R135" s="1"/>
      <c r="S135" s="1"/>
      <c r="T135" s="1"/>
    </row>
    <row r="136" spans="1:20" ht="12.75">
      <c r="A136" s="28"/>
      <c r="B136" s="29"/>
      <c r="C136" s="30"/>
      <c r="D136" s="30"/>
      <c r="E136" s="140"/>
      <c r="F136" s="32"/>
      <c r="G136" s="33"/>
      <c r="H136" s="33"/>
      <c r="I136" s="33"/>
      <c r="J136" s="33"/>
      <c r="K136" s="33"/>
      <c r="L136" s="33"/>
      <c r="M136" s="52">
        <v>0</v>
      </c>
      <c r="N136" s="33"/>
      <c r="O136" s="33"/>
      <c r="P136" s="33">
        <f>SUM(G136:O136)</f>
        <v>0</v>
      </c>
      <c r="Q136" s="35">
        <f>(F136-P136)</f>
        <v>0</v>
      </c>
      <c r="R136" s="1"/>
      <c r="S136" s="1"/>
      <c r="T136" s="1"/>
    </row>
    <row r="137" spans="1:20" ht="12.75">
      <c r="A137" s="36">
        <v>29</v>
      </c>
      <c r="B137" s="230" t="s">
        <v>154</v>
      </c>
      <c r="C137" s="83" t="s">
        <v>237</v>
      </c>
      <c r="D137" s="249" t="s">
        <v>232</v>
      </c>
      <c r="E137" s="230" t="s">
        <v>155</v>
      </c>
      <c r="F137" s="255">
        <v>65000</v>
      </c>
      <c r="G137" s="40">
        <v>4427.55</v>
      </c>
      <c r="H137" s="40"/>
      <c r="I137" s="40"/>
      <c r="J137" s="40">
        <f>F137*2.87%</f>
        <v>1865.5</v>
      </c>
      <c r="K137" s="40">
        <f>F137*3.04%</f>
        <v>1976</v>
      </c>
      <c r="L137" s="55"/>
      <c r="M137" s="55">
        <v>0</v>
      </c>
      <c r="N137" s="55">
        <v>25</v>
      </c>
      <c r="O137" s="55">
        <v>50</v>
      </c>
      <c r="P137" s="55">
        <f>SUM(G137:O137)</f>
        <v>8344.05</v>
      </c>
      <c r="Q137" s="213">
        <f>(F137-P137)</f>
        <v>56655.95</v>
      </c>
      <c r="R137" s="1"/>
      <c r="S137" s="1"/>
      <c r="T137" s="1"/>
    </row>
    <row r="138" spans="1:20" ht="12.75">
      <c r="A138" s="36">
        <v>30</v>
      </c>
      <c r="B138" s="38" t="s">
        <v>44</v>
      </c>
      <c r="C138" s="83" t="s">
        <v>237</v>
      </c>
      <c r="D138" s="39" t="s">
        <v>233</v>
      </c>
      <c r="E138" s="38" t="s">
        <v>53</v>
      </c>
      <c r="F138" s="56">
        <v>40000</v>
      </c>
      <c r="G138" s="54">
        <v>264.13</v>
      </c>
      <c r="H138" s="54"/>
      <c r="I138" s="40">
        <v>1190.12</v>
      </c>
      <c r="J138" s="40">
        <f>F138*2.87%</f>
        <v>1148</v>
      </c>
      <c r="K138" s="40">
        <f>F138*3.04%</f>
        <v>1216</v>
      </c>
      <c r="L138" s="40">
        <v>100</v>
      </c>
      <c r="M138" s="40">
        <v>0</v>
      </c>
      <c r="N138" s="40">
        <v>25</v>
      </c>
      <c r="O138" s="40">
        <v>50</v>
      </c>
      <c r="P138" s="40">
        <f>SUM(G138:O138)</f>
        <v>3993.25</v>
      </c>
      <c r="Q138" s="41">
        <f>(F138-P138)</f>
        <v>36006.75</v>
      </c>
      <c r="R138" s="1"/>
      <c r="S138" s="1"/>
      <c r="T138" s="1"/>
    </row>
    <row r="139" spans="1:20" ht="6" customHeight="1" thickBot="1">
      <c r="A139" s="42"/>
      <c r="B139" s="45"/>
      <c r="C139" s="63"/>
      <c r="D139" s="63"/>
      <c r="E139" s="45"/>
      <c r="F139" s="80"/>
      <c r="G139" s="65"/>
      <c r="H139" s="65"/>
      <c r="I139" s="48"/>
      <c r="J139" s="65">
        <f>F139*2.87%</f>
        <v>0</v>
      </c>
      <c r="K139" s="48">
        <f>F139*3.04%</f>
        <v>0</v>
      </c>
      <c r="L139" s="48"/>
      <c r="M139" s="48">
        <v>0</v>
      </c>
      <c r="N139" s="48"/>
      <c r="O139" s="48"/>
      <c r="P139" s="48">
        <f>SUM(G139:O139)</f>
        <v>0</v>
      </c>
      <c r="Q139" s="49">
        <f>(F139-P139)</f>
        <v>0</v>
      </c>
      <c r="R139" s="1"/>
      <c r="S139" s="1"/>
      <c r="T139" s="1"/>
    </row>
    <row r="140" spans="1:20" ht="13.5" thickBot="1">
      <c r="A140" s="109"/>
      <c r="B140" s="122" t="s">
        <v>101</v>
      </c>
      <c r="C140" s="139"/>
      <c r="D140" s="139"/>
      <c r="E140" s="124"/>
      <c r="F140" s="121">
        <f aca="true" t="shared" si="18" ref="F140:Q140">SUM(F136:F139)</f>
        <v>105000</v>
      </c>
      <c r="G140" s="121">
        <f t="shared" si="18"/>
        <v>4691.68</v>
      </c>
      <c r="H140" s="121">
        <f t="shared" si="18"/>
        <v>0</v>
      </c>
      <c r="I140" s="121">
        <f t="shared" si="18"/>
        <v>1190.12</v>
      </c>
      <c r="J140" s="121">
        <f t="shared" si="18"/>
        <v>3013.5</v>
      </c>
      <c r="K140" s="121">
        <f t="shared" si="18"/>
        <v>3192</v>
      </c>
      <c r="L140" s="121">
        <f t="shared" si="18"/>
        <v>100</v>
      </c>
      <c r="M140" s="121">
        <f t="shared" si="18"/>
        <v>0</v>
      </c>
      <c r="N140" s="121">
        <f t="shared" si="18"/>
        <v>50</v>
      </c>
      <c r="O140" s="121">
        <f t="shared" si="18"/>
        <v>100</v>
      </c>
      <c r="P140" s="121">
        <f t="shared" si="18"/>
        <v>12337.3</v>
      </c>
      <c r="Q140" s="121">
        <f t="shared" si="18"/>
        <v>92662.7</v>
      </c>
      <c r="R140" s="1"/>
      <c r="S140" s="1"/>
      <c r="T140" s="1"/>
    </row>
    <row r="141" spans="1:20" ht="17.25" customHeight="1">
      <c r="A141" s="176"/>
      <c r="B141" s="88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7"/>
      <c r="R141" s="1"/>
      <c r="S141" s="1"/>
      <c r="T141" s="1"/>
    </row>
    <row r="142" spans="1:20" ht="13.5" thickBot="1">
      <c r="A142" s="92"/>
      <c r="B142" s="87" t="s">
        <v>195</v>
      </c>
      <c r="C142" s="91"/>
      <c r="D142" s="91"/>
      <c r="E142" s="163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5"/>
      <c r="R142" s="1"/>
      <c r="S142" s="1"/>
      <c r="T142" s="1"/>
    </row>
    <row r="143" spans="1:20" ht="7.5" customHeight="1">
      <c r="A143" s="28"/>
      <c r="B143" s="214"/>
      <c r="C143" s="215"/>
      <c r="D143" s="215"/>
      <c r="E143" s="226"/>
      <c r="F143" s="212"/>
      <c r="G143" s="51"/>
      <c r="H143" s="33"/>
      <c r="I143" s="33"/>
      <c r="J143" s="33">
        <f>F143*2.87%</f>
        <v>0</v>
      </c>
      <c r="K143" s="33">
        <f>F143*3.04%</f>
        <v>0</v>
      </c>
      <c r="L143" s="33"/>
      <c r="M143" s="33">
        <v>0</v>
      </c>
      <c r="N143" s="33"/>
      <c r="O143" s="33"/>
      <c r="P143" s="33">
        <f aca="true" t="shared" si="19" ref="P143:P152">SUM(G143:O143)</f>
        <v>0</v>
      </c>
      <c r="Q143" s="35">
        <f aca="true" t="shared" si="20" ref="Q143:Q152">(F143-P143)</f>
        <v>0</v>
      </c>
      <c r="R143" s="1"/>
      <c r="S143" s="1"/>
      <c r="T143" s="1"/>
    </row>
    <row r="144" spans="1:20" ht="12.75">
      <c r="A144" s="36">
        <v>31</v>
      </c>
      <c r="B144" s="38" t="s">
        <v>126</v>
      </c>
      <c r="C144" s="83" t="s">
        <v>237</v>
      </c>
      <c r="D144" s="83" t="s">
        <v>232</v>
      </c>
      <c r="E144" s="230" t="s">
        <v>129</v>
      </c>
      <c r="F144" s="81">
        <v>35000</v>
      </c>
      <c r="G144" s="53">
        <v>0</v>
      </c>
      <c r="H144" s="55"/>
      <c r="I144" s="55">
        <v>0</v>
      </c>
      <c r="J144" s="40">
        <f aca="true" t="shared" si="21" ref="J144:J152">F144*2.87%</f>
        <v>1004.5</v>
      </c>
      <c r="K144" s="40">
        <f aca="true" t="shared" si="22" ref="K144:K152">F144*3.04%</f>
        <v>1064</v>
      </c>
      <c r="L144" s="55"/>
      <c r="M144" s="55">
        <v>0</v>
      </c>
      <c r="N144" s="55">
        <v>25</v>
      </c>
      <c r="O144" s="55">
        <v>50</v>
      </c>
      <c r="P144" s="55">
        <f t="shared" si="19"/>
        <v>2143.5</v>
      </c>
      <c r="Q144" s="213">
        <f t="shared" si="20"/>
        <v>32856.5</v>
      </c>
      <c r="R144" s="1"/>
      <c r="S144" s="1"/>
      <c r="T144" s="1"/>
    </row>
    <row r="145" spans="1:20" ht="12.75">
      <c r="A145" s="36">
        <v>32</v>
      </c>
      <c r="B145" s="38" t="s">
        <v>131</v>
      </c>
      <c r="C145" s="83" t="s">
        <v>237</v>
      </c>
      <c r="D145" s="83" t="s">
        <v>232</v>
      </c>
      <c r="E145" s="251" t="s">
        <v>132</v>
      </c>
      <c r="F145" s="239">
        <v>35000</v>
      </c>
      <c r="G145" s="240">
        <v>0</v>
      </c>
      <c r="H145" s="239">
        <v>0</v>
      </c>
      <c r="I145" s="239"/>
      <c r="J145" s="40">
        <f t="shared" si="21"/>
        <v>1004.5</v>
      </c>
      <c r="K145" s="40">
        <f t="shared" si="22"/>
        <v>1064</v>
      </c>
      <c r="L145" s="40">
        <v>0</v>
      </c>
      <c r="M145" s="58">
        <v>0</v>
      </c>
      <c r="N145" s="40">
        <v>25</v>
      </c>
      <c r="O145" s="40">
        <v>50</v>
      </c>
      <c r="P145" s="40">
        <f t="shared" si="19"/>
        <v>2143.5</v>
      </c>
      <c r="Q145" s="41">
        <f t="shared" si="20"/>
        <v>32856.5</v>
      </c>
      <c r="R145" s="1"/>
      <c r="S145" s="1"/>
      <c r="T145" s="1"/>
    </row>
    <row r="146" spans="1:20" ht="12.75">
      <c r="A146" s="238">
        <v>33</v>
      </c>
      <c r="B146" s="38" t="s">
        <v>133</v>
      </c>
      <c r="C146" s="83" t="s">
        <v>237</v>
      </c>
      <c r="D146" s="83" t="s">
        <v>233</v>
      </c>
      <c r="E146" s="38" t="s">
        <v>134</v>
      </c>
      <c r="F146" s="255">
        <v>29000</v>
      </c>
      <c r="G146" s="40"/>
      <c r="H146" s="40"/>
      <c r="I146" s="40"/>
      <c r="J146" s="40">
        <f>F146*2.87%</f>
        <v>832.3</v>
      </c>
      <c r="K146" s="40">
        <f>F146*3.04%</f>
        <v>881.6</v>
      </c>
      <c r="L146" s="40"/>
      <c r="M146" s="58">
        <v>0</v>
      </c>
      <c r="N146" s="40">
        <v>25</v>
      </c>
      <c r="O146" s="40">
        <v>50</v>
      </c>
      <c r="P146" s="40">
        <f>SUM(G146:O146)</f>
        <v>1788.9</v>
      </c>
      <c r="Q146" s="41">
        <f>(F146-P146)</f>
        <v>27211.1</v>
      </c>
      <c r="R146" s="1"/>
      <c r="S146" s="1"/>
      <c r="T146" s="1"/>
    </row>
    <row r="147" spans="1:20" ht="12.75">
      <c r="A147" s="238">
        <v>34</v>
      </c>
      <c r="B147" s="38" t="s">
        <v>156</v>
      </c>
      <c r="C147" s="83" t="s">
        <v>237</v>
      </c>
      <c r="D147" s="83" t="s">
        <v>232</v>
      </c>
      <c r="E147" s="84" t="s">
        <v>157</v>
      </c>
      <c r="F147" s="267">
        <v>23000</v>
      </c>
      <c r="G147" s="250"/>
      <c r="H147" s="241"/>
      <c r="I147" s="241"/>
      <c r="J147" s="40">
        <f t="shared" si="21"/>
        <v>660.1</v>
      </c>
      <c r="K147" s="40">
        <f t="shared" si="22"/>
        <v>699.2</v>
      </c>
      <c r="L147" s="55"/>
      <c r="M147" s="55">
        <v>0</v>
      </c>
      <c r="N147" s="55">
        <v>25</v>
      </c>
      <c r="O147" s="55">
        <v>50</v>
      </c>
      <c r="P147" s="55">
        <f t="shared" si="19"/>
        <v>1434.3000000000002</v>
      </c>
      <c r="Q147" s="213">
        <f t="shared" si="20"/>
        <v>21565.7</v>
      </c>
      <c r="R147" s="1"/>
      <c r="S147" s="1"/>
      <c r="T147" s="1"/>
    </row>
    <row r="148" spans="1:20" ht="12.75">
      <c r="A148" s="238">
        <v>35</v>
      </c>
      <c r="B148" s="38" t="s">
        <v>159</v>
      </c>
      <c r="C148" s="83" t="s">
        <v>237</v>
      </c>
      <c r="D148" s="83" t="s">
        <v>232</v>
      </c>
      <c r="E148" s="38" t="s">
        <v>158</v>
      </c>
      <c r="F148" s="55">
        <v>23000</v>
      </c>
      <c r="G148" s="250"/>
      <c r="H148" s="241"/>
      <c r="I148" s="241"/>
      <c r="J148" s="40">
        <f t="shared" si="21"/>
        <v>660.1</v>
      </c>
      <c r="K148" s="40">
        <f t="shared" si="22"/>
        <v>699.2</v>
      </c>
      <c r="L148" s="55"/>
      <c r="M148" s="55">
        <v>0</v>
      </c>
      <c r="N148" s="55">
        <v>25</v>
      </c>
      <c r="O148" s="55">
        <v>50</v>
      </c>
      <c r="P148" s="55">
        <f t="shared" si="19"/>
        <v>1434.3000000000002</v>
      </c>
      <c r="Q148" s="213">
        <f t="shared" si="20"/>
        <v>21565.7</v>
      </c>
      <c r="R148" s="1"/>
      <c r="S148" s="1"/>
      <c r="T148" s="1"/>
    </row>
    <row r="149" spans="1:20" ht="12.75">
      <c r="A149" s="238">
        <v>36</v>
      </c>
      <c r="B149" s="38" t="s">
        <v>168</v>
      </c>
      <c r="C149" s="83" t="s">
        <v>237</v>
      </c>
      <c r="D149" s="83" t="s">
        <v>232</v>
      </c>
      <c r="E149" s="84" t="s">
        <v>158</v>
      </c>
      <c r="F149" s="84">
        <v>23000</v>
      </c>
      <c r="G149" s="250"/>
      <c r="H149" s="241"/>
      <c r="I149" s="241"/>
      <c r="J149" s="40">
        <f t="shared" si="21"/>
        <v>660.1</v>
      </c>
      <c r="K149" s="40">
        <f t="shared" si="22"/>
        <v>699.2</v>
      </c>
      <c r="L149" s="55"/>
      <c r="M149" s="55">
        <v>0</v>
      </c>
      <c r="N149" s="55">
        <v>25</v>
      </c>
      <c r="O149" s="55">
        <v>50</v>
      </c>
      <c r="P149" s="55">
        <f t="shared" si="19"/>
        <v>1434.3000000000002</v>
      </c>
      <c r="Q149" s="213">
        <f t="shared" si="20"/>
        <v>21565.7</v>
      </c>
      <c r="R149" s="1"/>
      <c r="S149" s="1"/>
      <c r="T149" s="1"/>
    </row>
    <row r="150" spans="1:20" ht="12.75">
      <c r="A150" s="238">
        <v>37</v>
      </c>
      <c r="B150" s="38" t="s">
        <v>160</v>
      </c>
      <c r="C150" s="83" t="s">
        <v>237</v>
      </c>
      <c r="D150" s="83" t="s">
        <v>233</v>
      </c>
      <c r="E150" s="84" t="s">
        <v>161</v>
      </c>
      <c r="F150" s="267">
        <v>22000</v>
      </c>
      <c r="G150" s="250"/>
      <c r="H150" s="241"/>
      <c r="I150" s="241"/>
      <c r="J150" s="40">
        <f t="shared" si="21"/>
        <v>631.4</v>
      </c>
      <c r="K150" s="40">
        <f t="shared" si="22"/>
        <v>668.8</v>
      </c>
      <c r="L150" s="55"/>
      <c r="M150" s="55">
        <v>0</v>
      </c>
      <c r="N150" s="55">
        <v>25</v>
      </c>
      <c r="O150" s="55">
        <v>50</v>
      </c>
      <c r="P150" s="55">
        <f t="shared" si="19"/>
        <v>1375.1999999999998</v>
      </c>
      <c r="Q150" s="213">
        <f t="shared" si="20"/>
        <v>20624.8</v>
      </c>
      <c r="R150" s="1"/>
      <c r="S150" s="1"/>
      <c r="T150" s="1"/>
    </row>
    <row r="151" spans="1:20" ht="12.75">
      <c r="A151" s="238">
        <v>38</v>
      </c>
      <c r="B151" s="38" t="s">
        <v>107</v>
      </c>
      <c r="C151" s="83" t="s">
        <v>237</v>
      </c>
      <c r="D151" s="83" t="s">
        <v>233</v>
      </c>
      <c r="E151" s="38" t="s">
        <v>108</v>
      </c>
      <c r="F151" s="225">
        <v>22000</v>
      </c>
      <c r="G151" s="53">
        <v>0</v>
      </c>
      <c r="H151" s="55"/>
      <c r="I151" s="55">
        <v>0</v>
      </c>
      <c r="J151" s="40">
        <f t="shared" si="21"/>
        <v>631.4</v>
      </c>
      <c r="K151" s="40">
        <f t="shared" si="22"/>
        <v>668.8</v>
      </c>
      <c r="L151" s="55">
        <v>140</v>
      </c>
      <c r="M151" s="55">
        <v>0</v>
      </c>
      <c r="N151" s="55">
        <v>25</v>
      </c>
      <c r="O151" s="55">
        <v>50</v>
      </c>
      <c r="P151" s="55">
        <f t="shared" si="19"/>
        <v>1515.1999999999998</v>
      </c>
      <c r="Q151" s="213">
        <f t="shared" si="20"/>
        <v>20484.8</v>
      </c>
      <c r="R151" s="1"/>
      <c r="S151" s="1"/>
      <c r="T151" s="1"/>
    </row>
    <row r="152" spans="1:20" ht="12.75">
      <c r="A152" s="238">
        <v>39</v>
      </c>
      <c r="B152" s="38" t="s">
        <v>162</v>
      </c>
      <c r="C152" s="83" t="s">
        <v>237</v>
      </c>
      <c r="D152" s="83" t="s">
        <v>232</v>
      </c>
      <c r="E152" s="84" t="s">
        <v>161</v>
      </c>
      <c r="F152" s="267">
        <v>19800</v>
      </c>
      <c r="G152" s="250"/>
      <c r="H152" s="241"/>
      <c r="I152" s="241"/>
      <c r="J152" s="40">
        <f t="shared" si="21"/>
        <v>568.26</v>
      </c>
      <c r="K152" s="40">
        <f t="shared" si="22"/>
        <v>601.92</v>
      </c>
      <c r="L152" s="55"/>
      <c r="M152" s="55">
        <v>0</v>
      </c>
      <c r="N152" s="55">
        <v>25</v>
      </c>
      <c r="O152" s="55">
        <v>50</v>
      </c>
      <c r="P152" s="55">
        <f t="shared" si="19"/>
        <v>1245.1799999999998</v>
      </c>
      <c r="Q152" s="213">
        <f t="shared" si="20"/>
        <v>18554.82</v>
      </c>
      <c r="R152" s="1"/>
      <c r="S152" s="1"/>
      <c r="T152" s="1"/>
    </row>
    <row r="153" spans="1:20" ht="5.25" customHeight="1" thickBot="1">
      <c r="A153" s="42"/>
      <c r="B153" s="45"/>
      <c r="C153" s="63"/>
      <c r="D153" s="63"/>
      <c r="E153" s="141"/>
      <c r="F153" s="46"/>
      <c r="G153" s="48"/>
      <c r="H153" s="48"/>
      <c r="I153" s="48"/>
      <c r="J153" s="48"/>
      <c r="K153" s="48"/>
      <c r="L153" s="48"/>
      <c r="M153" s="47"/>
      <c r="N153" s="48"/>
      <c r="O153" s="48"/>
      <c r="P153" s="48">
        <f>SUM(G153:O153)</f>
        <v>0</v>
      </c>
      <c r="Q153" s="49"/>
      <c r="R153" s="1"/>
      <c r="S153" s="1"/>
      <c r="T153" s="1"/>
    </row>
    <row r="154" spans="1:20" ht="13.5" thickBot="1">
      <c r="A154" s="114"/>
      <c r="B154" s="115" t="s">
        <v>103</v>
      </c>
      <c r="C154" s="116"/>
      <c r="D154" s="116"/>
      <c r="E154" s="117"/>
      <c r="F154" s="118">
        <f aca="true" t="shared" si="23" ref="F154:Q154">SUM(F143:F153)</f>
        <v>231800</v>
      </c>
      <c r="G154" s="118">
        <f t="shared" si="23"/>
        <v>0</v>
      </c>
      <c r="H154" s="118">
        <f t="shared" si="23"/>
        <v>0</v>
      </c>
      <c r="I154" s="118">
        <f t="shared" si="23"/>
        <v>0</v>
      </c>
      <c r="J154" s="118">
        <f t="shared" si="23"/>
        <v>6652.66</v>
      </c>
      <c r="K154" s="118">
        <f t="shared" si="23"/>
        <v>7046.72</v>
      </c>
      <c r="L154" s="118">
        <f t="shared" si="23"/>
        <v>140</v>
      </c>
      <c r="M154" s="118">
        <f t="shared" si="23"/>
        <v>0</v>
      </c>
      <c r="N154" s="118">
        <f t="shared" si="23"/>
        <v>225</v>
      </c>
      <c r="O154" s="118">
        <f t="shared" si="23"/>
        <v>450</v>
      </c>
      <c r="P154" s="118">
        <f t="shared" si="23"/>
        <v>14514.380000000001</v>
      </c>
      <c r="Q154" s="118">
        <f t="shared" si="23"/>
        <v>217285.62</v>
      </c>
      <c r="R154" s="1"/>
      <c r="S154" s="1"/>
      <c r="T154" s="1"/>
    </row>
    <row r="155" spans="1:20" ht="4.5" customHeight="1">
      <c r="A155" s="176"/>
      <c r="B155" s="88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7"/>
      <c r="R155" s="1"/>
      <c r="S155" s="1"/>
      <c r="T155" s="1"/>
    </row>
    <row r="156" spans="1:20" ht="2.25" customHeight="1" thickBot="1">
      <c r="A156" s="204"/>
      <c r="B156" s="87"/>
      <c r="C156" s="136"/>
      <c r="D156" s="136"/>
      <c r="E156" s="137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205"/>
      <c r="R156" s="1"/>
      <c r="S156" s="1"/>
      <c r="T156" s="1"/>
    </row>
    <row r="157" spans="1:20" ht="16.5" customHeight="1" thickBot="1">
      <c r="A157" s="142"/>
      <c r="B157" s="115" t="s">
        <v>102</v>
      </c>
      <c r="C157" s="145"/>
      <c r="D157" s="116"/>
      <c r="E157" s="144"/>
      <c r="F157" s="143">
        <f aca="true" t="shared" si="24" ref="F157:Q157">SUM(F115+F121+F127+F133+F140+F154)</f>
        <v>806800</v>
      </c>
      <c r="G157" s="143">
        <f t="shared" si="24"/>
        <v>44169.31</v>
      </c>
      <c r="H157" s="143">
        <f t="shared" si="24"/>
        <v>0</v>
      </c>
      <c r="I157" s="143">
        <f t="shared" si="24"/>
        <v>3570.3599999999997</v>
      </c>
      <c r="J157" s="143">
        <f t="shared" si="24"/>
        <v>23155.16</v>
      </c>
      <c r="K157" s="143">
        <f t="shared" si="24"/>
        <v>24526.72</v>
      </c>
      <c r="L157" s="143">
        <f>SUM(L115+L121+L127+L133+L140+L154)</f>
        <v>760</v>
      </c>
      <c r="M157" s="143">
        <f t="shared" si="24"/>
        <v>0</v>
      </c>
      <c r="N157" s="143">
        <f t="shared" si="24"/>
        <v>450</v>
      </c>
      <c r="O157" s="143">
        <f t="shared" si="24"/>
        <v>900</v>
      </c>
      <c r="P157" s="143">
        <f t="shared" si="24"/>
        <v>97531.55</v>
      </c>
      <c r="Q157" s="316">
        <f t="shared" si="24"/>
        <v>709268.45</v>
      </c>
      <c r="R157" s="1"/>
      <c r="S157" s="1"/>
      <c r="T157" s="1"/>
    </row>
    <row r="158" spans="1:20" ht="7.5" customHeight="1">
      <c r="A158" s="283"/>
      <c r="B158" s="88"/>
      <c r="C158" s="136"/>
      <c r="D158" s="136"/>
      <c r="E158" s="137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"/>
      <c r="S158" s="1"/>
      <c r="T158" s="1"/>
    </row>
    <row r="159" spans="1:20" ht="12.75">
      <c r="A159" s="284"/>
      <c r="B159" s="90"/>
      <c r="C159" s="91"/>
      <c r="D159" s="91"/>
      <c r="E159" s="163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203" t="s">
        <v>0</v>
      </c>
      <c r="R159" s="1"/>
      <c r="S159" s="1"/>
      <c r="T159" s="1"/>
    </row>
    <row r="160" spans="1:20" ht="12.75">
      <c r="A160" s="284"/>
      <c r="B160" s="90"/>
      <c r="C160" s="91"/>
      <c r="D160" s="91"/>
      <c r="E160" s="163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" t="s">
        <v>235</v>
      </c>
      <c r="R160" s="1"/>
      <c r="S160" s="1"/>
      <c r="T160" s="1"/>
    </row>
    <row r="161" spans="1:20" ht="9.75" customHeight="1">
      <c r="A161" s="284"/>
      <c r="B161" s="90"/>
      <c r="C161" s="91"/>
      <c r="D161" s="91"/>
      <c r="E161" s="163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"/>
      <c r="S161" s="1"/>
      <c r="T161" s="1"/>
    </row>
    <row r="162" spans="1:20" ht="9" customHeight="1" thickBot="1">
      <c r="A162" s="284"/>
      <c r="B162" s="90"/>
      <c r="C162" s="91"/>
      <c r="D162" s="91"/>
      <c r="E162" s="163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85" t="s">
        <v>175</v>
      </c>
      <c r="R162" s="1"/>
      <c r="S162" s="1"/>
      <c r="T162" s="1"/>
    </row>
    <row r="163" spans="1:20" ht="14.25" customHeight="1" thickBot="1">
      <c r="A163" s="333" t="s">
        <v>14</v>
      </c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5"/>
      <c r="R163" s="1"/>
      <c r="S163" s="1"/>
      <c r="T163" s="1"/>
    </row>
    <row r="164" spans="1:20" ht="13.5" thickBot="1">
      <c r="A164" s="194"/>
      <c r="B164" s="194"/>
      <c r="C164" s="194"/>
      <c r="D164" s="194"/>
      <c r="E164" s="195"/>
      <c r="F164" s="196"/>
      <c r="G164" s="327" t="s">
        <v>21</v>
      </c>
      <c r="H164" s="328"/>
      <c r="I164" s="329"/>
      <c r="J164" s="329"/>
      <c r="K164" s="329"/>
      <c r="L164" s="329"/>
      <c r="M164" s="329"/>
      <c r="N164" s="329"/>
      <c r="O164" s="304"/>
      <c r="P164" s="85"/>
      <c r="Q164" s="85"/>
      <c r="R164" s="1"/>
      <c r="S164" s="1"/>
      <c r="T164" s="1"/>
    </row>
    <row r="165" spans="1:20" ht="14.25">
      <c r="A165" s="197" t="s">
        <v>36</v>
      </c>
      <c r="B165" s="264" t="s">
        <v>184</v>
      </c>
      <c r="C165" s="198"/>
      <c r="D165" s="198"/>
      <c r="E165" s="197" t="s">
        <v>8</v>
      </c>
      <c r="F165" s="197" t="s">
        <v>3</v>
      </c>
      <c r="G165" s="199" t="s">
        <v>15</v>
      </c>
      <c r="H165" s="85"/>
      <c r="I165" s="200" t="s">
        <v>16</v>
      </c>
      <c r="J165" s="197" t="s">
        <v>17</v>
      </c>
      <c r="K165" s="199" t="s">
        <v>19</v>
      </c>
      <c r="L165" s="199" t="s">
        <v>50</v>
      </c>
      <c r="M165" s="85" t="s">
        <v>238</v>
      </c>
      <c r="N165" s="199" t="s">
        <v>22</v>
      </c>
      <c r="O165" s="85" t="s">
        <v>77</v>
      </c>
      <c r="P165" s="197" t="s">
        <v>23</v>
      </c>
      <c r="Q165" s="197" t="s">
        <v>25</v>
      </c>
      <c r="R165" s="1"/>
      <c r="S165" s="1"/>
      <c r="T165" s="1"/>
    </row>
    <row r="166" spans="1:20" ht="13.5" thickBot="1">
      <c r="A166" s="86"/>
      <c r="B166" s="86" t="s">
        <v>170</v>
      </c>
      <c r="C166" s="86" t="s">
        <v>236</v>
      </c>
      <c r="D166" s="86" t="s">
        <v>231</v>
      </c>
      <c r="E166" s="86" t="s">
        <v>9</v>
      </c>
      <c r="F166" s="86" t="s">
        <v>4</v>
      </c>
      <c r="G166" s="201" t="s">
        <v>34</v>
      </c>
      <c r="H166" s="86" t="s">
        <v>62</v>
      </c>
      <c r="I166" s="202" t="s">
        <v>35</v>
      </c>
      <c r="J166" s="86" t="s">
        <v>18</v>
      </c>
      <c r="K166" s="201" t="s">
        <v>20</v>
      </c>
      <c r="L166" s="201" t="s">
        <v>49</v>
      </c>
      <c r="M166" s="86" t="s">
        <v>239</v>
      </c>
      <c r="N166" s="201"/>
      <c r="O166" s="86" t="s">
        <v>78</v>
      </c>
      <c r="P166" s="86" t="s">
        <v>24</v>
      </c>
      <c r="Q166" s="86" t="s">
        <v>26</v>
      </c>
      <c r="R166" s="1"/>
      <c r="S166" s="1"/>
      <c r="T166" s="1"/>
    </row>
    <row r="167" spans="1:20" ht="10.5" customHeight="1" thickBot="1">
      <c r="A167" s="92"/>
      <c r="B167" s="90"/>
      <c r="C167" s="91"/>
      <c r="D167" s="91"/>
      <c r="E167" s="163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9"/>
      <c r="R167" s="1"/>
      <c r="S167" s="1"/>
      <c r="T167" s="1"/>
    </row>
    <row r="168" spans="1:20" ht="3" customHeight="1" hidden="1" thickBot="1">
      <c r="A168" s="92"/>
      <c r="B168" s="246"/>
      <c r="C168" s="91"/>
      <c r="D168" s="91"/>
      <c r="E168" s="163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5"/>
      <c r="R168" s="1"/>
      <c r="S168" s="1"/>
      <c r="T168" s="1"/>
    </row>
    <row r="169" spans="1:20" ht="9" customHeight="1">
      <c r="A169" s="28"/>
      <c r="B169" s="242"/>
      <c r="C169" s="243"/>
      <c r="D169" s="243"/>
      <c r="E169" s="242"/>
      <c r="F169" s="244"/>
      <c r="G169" s="221"/>
      <c r="H169" s="51"/>
      <c r="I169" s="51"/>
      <c r="J169" s="51">
        <f>F169*2.87%</f>
        <v>0</v>
      </c>
      <c r="K169" s="33">
        <f>F169*3.04%</f>
        <v>0</v>
      </c>
      <c r="L169" s="33"/>
      <c r="M169" s="33"/>
      <c r="N169" s="33"/>
      <c r="O169" s="33"/>
      <c r="P169" s="33">
        <f>SUM(G169:O169)</f>
        <v>0</v>
      </c>
      <c r="Q169" s="35">
        <f>(F169-P169)</f>
        <v>0</v>
      </c>
      <c r="R169" s="1"/>
      <c r="S169" s="1"/>
      <c r="T169" s="1"/>
    </row>
    <row r="170" spans="1:20" ht="12.75">
      <c r="A170" s="36">
        <v>40</v>
      </c>
      <c r="B170" s="38" t="s">
        <v>135</v>
      </c>
      <c r="C170" s="83" t="s">
        <v>237</v>
      </c>
      <c r="D170" s="83" t="s">
        <v>233</v>
      </c>
      <c r="E170" s="38" t="s">
        <v>213</v>
      </c>
      <c r="F170" s="225">
        <v>87000</v>
      </c>
      <c r="G170" s="55">
        <v>9047.51</v>
      </c>
      <c r="H170" s="54"/>
      <c r="I170" s="54"/>
      <c r="J170" s="40">
        <f>F170*2.87%</f>
        <v>2496.9</v>
      </c>
      <c r="K170" s="40">
        <f>F170*3.04%</f>
        <v>2644.8</v>
      </c>
      <c r="L170" s="40"/>
      <c r="M170" s="40"/>
      <c r="N170" s="40">
        <v>25</v>
      </c>
      <c r="O170" s="40">
        <v>50</v>
      </c>
      <c r="P170" s="40">
        <f>SUM(G170:O170)</f>
        <v>14264.21</v>
      </c>
      <c r="Q170" s="41">
        <f>(F170-P170)</f>
        <v>72735.79000000001</v>
      </c>
      <c r="R170" s="1"/>
      <c r="S170" s="1"/>
      <c r="T170" s="1"/>
    </row>
    <row r="171" spans="1:20" ht="12.75">
      <c r="A171" s="36">
        <v>41</v>
      </c>
      <c r="B171" s="38" t="s">
        <v>122</v>
      </c>
      <c r="C171" s="83" t="s">
        <v>237</v>
      </c>
      <c r="D171" s="83" t="s">
        <v>232</v>
      </c>
      <c r="E171" s="38" t="s">
        <v>123</v>
      </c>
      <c r="F171" s="55">
        <v>60000</v>
      </c>
      <c r="G171" s="53">
        <v>3486.65</v>
      </c>
      <c r="H171" s="54"/>
      <c r="I171" s="54"/>
      <c r="J171" s="40">
        <f>F171*2.87%</f>
        <v>1722</v>
      </c>
      <c r="K171" s="40">
        <f>F171*3.04%</f>
        <v>1824</v>
      </c>
      <c r="L171" s="40"/>
      <c r="M171" s="40"/>
      <c r="N171" s="40">
        <v>25</v>
      </c>
      <c r="O171" s="40">
        <v>50</v>
      </c>
      <c r="P171" s="40">
        <f>SUM(G171:O171)</f>
        <v>7107.65</v>
      </c>
      <c r="Q171" s="41">
        <f>(F171-P171)</f>
        <v>52892.35</v>
      </c>
      <c r="R171" s="1"/>
      <c r="S171" s="1"/>
      <c r="T171" s="1"/>
    </row>
    <row r="172" spans="1:20" ht="11.25" customHeight="1">
      <c r="A172" s="36">
        <v>42</v>
      </c>
      <c r="B172" s="230" t="s">
        <v>223</v>
      </c>
      <c r="C172" s="83" t="s">
        <v>237</v>
      </c>
      <c r="D172" s="83" t="s">
        <v>232</v>
      </c>
      <c r="E172" s="230" t="s">
        <v>224</v>
      </c>
      <c r="F172" s="53">
        <v>25000</v>
      </c>
      <c r="G172" s="219"/>
      <c r="H172" s="54"/>
      <c r="I172" s="54"/>
      <c r="J172" s="40">
        <f>F172*2.87%</f>
        <v>717.5</v>
      </c>
      <c r="K172" s="40">
        <f>F172*3.04%</f>
        <v>760</v>
      </c>
      <c r="L172" s="40"/>
      <c r="M172" s="40"/>
      <c r="N172" s="40">
        <v>25</v>
      </c>
      <c r="O172" s="40">
        <v>50</v>
      </c>
      <c r="P172" s="40">
        <f>SUM(G172:O172)</f>
        <v>1552.5</v>
      </c>
      <c r="Q172" s="41">
        <f>(F172-P172)</f>
        <v>23447.5</v>
      </c>
      <c r="R172" s="1"/>
      <c r="S172" s="1"/>
      <c r="T172" s="1"/>
    </row>
    <row r="173" spans="1:20" ht="9.75" customHeight="1" thickBot="1">
      <c r="A173" s="42"/>
      <c r="B173" s="45"/>
      <c r="C173" s="63"/>
      <c r="D173" s="63"/>
      <c r="E173" s="64"/>
      <c r="F173" s="69"/>
      <c r="G173" s="222"/>
      <c r="H173" s="222">
        <f aca="true" t="shared" si="25" ref="H173:M173">SUM(H168:H171)</f>
        <v>0</v>
      </c>
      <c r="I173" s="222">
        <f t="shared" si="25"/>
        <v>0</v>
      </c>
      <c r="J173" s="222"/>
      <c r="K173" s="222"/>
      <c r="L173" s="222">
        <f t="shared" si="25"/>
        <v>0</v>
      </c>
      <c r="M173" s="222">
        <f t="shared" si="25"/>
        <v>0</v>
      </c>
      <c r="N173" s="222"/>
      <c r="O173" s="222"/>
      <c r="P173" s="222"/>
      <c r="Q173" s="223"/>
      <c r="R173" s="1"/>
      <c r="S173" s="1"/>
      <c r="T173" s="1"/>
    </row>
    <row r="174" spans="1:20" ht="15" thickBot="1">
      <c r="A174" s="146"/>
      <c r="B174" s="265" t="s">
        <v>171</v>
      </c>
      <c r="C174" s="148"/>
      <c r="D174" s="148"/>
      <c r="E174" s="149"/>
      <c r="F174" s="150">
        <f>SUM(F169:F173)</f>
        <v>172000</v>
      </c>
      <c r="G174" s="150">
        <f aca="true" t="shared" si="26" ref="G174:Q174">SUM(G169:G173)</f>
        <v>12534.16</v>
      </c>
      <c r="H174" s="150">
        <f t="shared" si="26"/>
        <v>0</v>
      </c>
      <c r="I174" s="150">
        <f t="shared" si="26"/>
        <v>0</v>
      </c>
      <c r="J174" s="150">
        <f t="shared" si="26"/>
        <v>4936.4</v>
      </c>
      <c r="K174" s="150">
        <f t="shared" si="26"/>
        <v>5228.8</v>
      </c>
      <c r="L174" s="150">
        <f t="shared" si="26"/>
        <v>0</v>
      </c>
      <c r="M174" s="150">
        <f t="shared" si="26"/>
        <v>0</v>
      </c>
      <c r="N174" s="150">
        <f t="shared" si="26"/>
        <v>75</v>
      </c>
      <c r="O174" s="150">
        <f t="shared" si="26"/>
        <v>150</v>
      </c>
      <c r="P174" s="150">
        <f t="shared" si="26"/>
        <v>22924.36</v>
      </c>
      <c r="Q174" s="315">
        <f t="shared" si="26"/>
        <v>149075.64</v>
      </c>
      <c r="R174" s="1"/>
      <c r="S174" s="1"/>
      <c r="T174" s="1"/>
    </row>
    <row r="175" spans="1:20" ht="6.75" customHeight="1">
      <c r="A175" s="96"/>
      <c r="B175" s="90"/>
      <c r="C175" s="93"/>
      <c r="D175" s="93"/>
      <c r="E175" s="94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271"/>
      <c r="R175" s="1"/>
      <c r="S175" s="1"/>
      <c r="T175" s="1"/>
    </row>
    <row r="176" spans="1:17" ht="4.5" customHeight="1" hidden="1">
      <c r="A176" s="92"/>
      <c r="B176" s="171"/>
      <c r="C176" s="91"/>
      <c r="D176" s="91"/>
      <c r="E176" s="163"/>
      <c r="F176" s="91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9"/>
    </row>
    <row r="177" spans="1:17" ht="4.5" customHeight="1" hidden="1">
      <c r="A177" s="92"/>
      <c r="B177" s="171"/>
      <c r="C177" s="91"/>
      <c r="D177" s="91"/>
      <c r="E177" s="163"/>
      <c r="F177" s="91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9"/>
    </row>
    <row r="178" spans="1:17" ht="4.5" customHeight="1" hidden="1">
      <c r="A178" s="92"/>
      <c r="B178" s="171"/>
      <c r="C178" s="91"/>
      <c r="D178" s="91"/>
      <c r="E178" s="163"/>
      <c r="F178" s="91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9"/>
    </row>
    <row r="179" spans="1:17" ht="12.75" customHeight="1">
      <c r="A179" s="92"/>
      <c r="B179" s="159" t="s">
        <v>185</v>
      </c>
      <c r="C179" s="91"/>
      <c r="D179" s="91"/>
      <c r="E179" s="163"/>
      <c r="F179" s="91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9"/>
    </row>
    <row r="180" spans="1:17" ht="12.75" customHeight="1">
      <c r="A180" s="92"/>
      <c r="B180" s="160" t="s">
        <v>30</v>
      </c>
      <c r="C180" s="173"/>
      <c r="D180" s="173"/>
      <c r="E180" s="174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5"/>
    </row>
    <row r="181" spans="1:17" ht="13.5" customHeight="1" thickBot="1">
      <c r="A181" s="92"/>
      <c r="B181" s="98" t="s">
        <v>186</v>
      </c>
      <c r="C181" s="173"/>
      <c r="D181" s="173"/>
      <c r="E181" s="174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5"/>
    </row>
    <row r="182" spans="1:17" ht="7.5" customHeight="1">
      <c r="A182" s="28"/>
      <c r="B182" s="258"/>
      <c r="C182" s="258"/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9"/>
    </row>
    <row r="183" spans="1:17" ht="11.25" customHeight="1">
      <c r="A183" s="36">
        <v>43</v>
      </c>
      <c r="B183" s="230" t="s">
        <v>198</v>
      </c>
      <c r="C183" s="83" t="s">
        <v>237</v>
      </c>
      <c r="D183" s="249" t="s">
        <v>232</v>
      </c>
      <c r="E183" s="230" t="s">
        <v>199</v>
      </c>
      <c r="F183" s="81">
        <v>45000</v>
      </c>
      <c r="G183" s="53">
        <v>1148.33</v>
      </c>
      <c r="H183" s="54"/>
      <c r="I183" s="40"/>
      <c r="J183" s="40">
        <f aca="true" t="shared" si="27" ref="J183:J188">F183*2.87%</f>
        <v>1291.5</v>
      </c>
      <c r="K183" s="40">
        <f aca="true" t="shared" si="28" ref="K183:K188">F183*3.04%</f>
        <v>1368</v>
      </c>
      <c r="L183" s="55"/>
      <c r="M183" s="40"/>
      <c r="N183" s="40">
        <v>25</v>
      </c>
      <c r="O183" s="40">
        <v>50</v>
      </c>
      <c r="P183" s="40">
        <f aca="true" t="shared" si="29" ref="P183:P188">SUM(G183:O183)</f>
        <v>3882.83</v>
      </c>
      <c r="Q183" s="41">
        <f aca="true" t="shared" si="30" ref="Q183:Q188">(F183-P183)</f>
        <v>41117.17</v>
      </c>
    </row>
    <row r="184" spans="1:17" ht="11.25" customHeight="1">
      <c r="A184" s="36">
        <v>44</v>
      </c>
      <c r="B184" s="230" t="s">
        <v>200</v>
      </c>
      <c r="C184" s="83" t="s">
        <v>237</v>
      </c>
      <c r="D184" s="249" t="s">
        <v>232</v>
      </c>
      <c r="E184" s="230" t="s">
        <v>201</v>
      </c>
      <c r="F184" s="53">
        <v>22500</v>
      </c>
      <c r="G184" s="53">
        <v>0</v>
      </c>
      <c r="H184" s="54"/>
      <c r="I184" s="40"/>
      <c r="J184" s="40">
        <f t="shared" si="27"/>
        <v>645.75</v>
      </c>
      <c r="K184" s="40">
        <f t="shared" si="28"/>
        <v>684</v>
      </c>
      <c r="L184" s="55"/>
      <c r="M184" s="40"/>
      <c r="N184" s="40">
        <v>25</v>
      </c>
      <c r="O184" s="40">
        <v>50</v>
      </c>
      <c r="P184" s="40">
        <f t="shared" si="29"/>
        <v>1404.75</v>
      </c>
      <c r="Q184" s="41">
        <f t="shared" si="30"/>
        <v>21095.25</v>
      </c>
    </row>
    <row r="185" spans="1:17" ht="11.25" customHeight="1">
      <c r="A185" s="36">
        <v>45</v>
      </c>
      <c r="B185" s="230" t="s">
        <v>225</v>
      </c>
      <c r="C185" s="83" t="s">
        <v>237</v>
      </c>
      <c r="D185" s="249" t="s">
        <v>233</v>
      </c>
      <c r="E185" s="230" t="s">
        <v>226</v>
      </c>
      <c r="F185" s="67">
        <v>19800</v>
      </c>
      <c r="G185" s="54"/>
      <c r="H185" s="54"/>
      <c r="I185" s="54"/>
      <c r="J185" s="40">
        <f t="shared" si="27"/>
        <v>568.26</v>
      </c>
      <c r="K185" s="40">
        <f t="shared" si="28"/>
        <v>601.92</v>
      </c>
      <c r="L185" s="321">
        <v>0</v>
      </c>
      <c r="M185" s="68">
        <v>0</v>
      </c>
      <c r="N185" s="40">
        <v>25</v>
      </c>
      <c r="O185" s="40">
        <v>50</v>
      </c>
      <c r="P185" s="40">
        <f t="shared" si="29"/>
        <v>1245.1799999999998</v>
      </c>
      <c r="Q185" s="41">
        <f t="shared" si="30"/>
        <v>18554.82</v>
      </c>
    </row>
    <row r="186" spans="1:17" ht="11.25" customHeight="1">
      <c r="A186" s="325">
        <v>46</v>
      </c>
      <c r="B186" s="324" t="s">
        <v>163</v>
      </c>
      <c r="C186" s="83" t="s">
        <v>237</v>
      </c>
      <c r="D186" s="249" t="s">
        <v>232</v>
      </c>
      <c r="E186" s="230" t="s">
        <v>197</v>
      </c>
      <c r="F186" s="53">
        <v>15000</v>
      </c>
      <c r="G186" s="84"/>
      <c r="H186" s="54"/>
      <c r="I186" s="40"/>
      <c r="J186" s="40">
        <f t="shared" si="27"/>
        <v>430.5</v>
      </c>
      <c r="K186" s="40">
        <f t="shared" si="28"/>
        <v>456</v>
      </c>
      <c r="L186" s="55"/>
      <c r="M186" s="40"/>
      <c r="N186" s="40">
        <v>25</v>
      </c>
      <c r="O186" s="40">
        <v>50</v>
      </c>
      <c r="P186" s="40">
        <f t="shared" si="29"/>
        <v>961.5</v>
      </c>
      <c r="Q186" s="41">
        <f t="shared" si="30"/>
        <v>14038.5</v>
      </c>
    </row>
    <row r="187" spans="1:17" ht="11.25" customHeight="1">
      <c r="A187" s="36">
        <v>47</v>
      </c>
      <c r="B187" s="230" t="s">
        <v>227</v>
      </c>
      <c r="C187" s="83" t="s">
        <v>237</v>
      </c>
      <c r="D187" s="249" t="s">
        <v>232</v>
      </c>
      <c r="E187" s="230" t="s">
        <v>228</v>
      </c>
      <c r="F187" s="67">
        <v>13200</v>
      </c>
      <c r="G187" s="54"/>
      <c r="H187" s="54"/>
      <c r="I187" s="54"/>
      <c r="J187" s="40">
        <f t="shared" si="27"/>
        <v>378.84</v>
      </c>
      <c r="K187" s="40">
        <f t="shared" si="28"/>
        <v>401.28</v>
      </c>
      <c r="L187" s="321">
        <v>0</v>
      </c>
      <c r="M187" s="68">
        <v>0</v>
      </c>
      <c r="N187" s="40">
        <v>25</v>
      </c>
      <c r="O187" s="40">
        <v>50</v>
      </c>
      <c r="P187" s="40">
        <f t="shared" si="29"/>
        <v>855.1199999999999</v>
      </c>
      <c r="Q187" s="41">
        <f t="shared" si="30"/>
        <v>12344.880000000001</v>
      </c>
    </row>
    <row r="188" spans="1:17" ht="11.25" customHeight="1">
      <c r="A188" s="36">
        <v>48</v>
      </c>
      <c r="B188" s="230" t="s">
        <v>202</v>
      </c>
      <c r="C188" s="83" t="s">
        <v>237</v>
      </c>
      <c r="D188" s="249" t="s">
        <v>232</v>
      </c>
      <c r="E188" s="230" t="s">
        <v>203</v>
      </c>
      <c r="F188" s="53">
        <v>13200</v>
      </c>
      <c r="G188" s="53">
        <v>0</v>
      </c>
      <c r="H188" s="54"/>
      <c r="I188" s="40"/>
      <c r="J188" s="40">
        <f t="shared" si="27"/>
        <v>378.84</v>
      </c>
      <c r="K188" s="40">
        <f t="shared" si="28"/>
        <v>401.28</v>
      </c>
      <c r="L188" s="40"/>
      <c r="M188" s="40"/>
      <c r="N188" s="40">
        <v>25</v>
      </c>
      <c r="O188" s="40">
        <v>50</v>
      </c>
      <c r="P188" s="40">
        <f t="shared" si="29"/>
        <v>855.1199999999999</v>
      </c>
      <c r="Q188" s="41">
        <f t="shared" si="30"/>
        <v>12344.880000000001</v>
      </c>
    </row>
    <row r="189" spans="1:17" ht="11.25" customHeight="1">
      <c r="A189" s="36">
        <v>49</v>
      </c>
      <c r="B189" s="38" t="s">
        <v>32</v>
      </c>
      <c r="C189" s="83" t="s">
        <v>237</v>
      </c>
      <c r="D189" s="249" t="s">
        <v>232</v>
      </c>
      <c r="E189" s="38" t="s">
        <v>60</v>
      </c>
      <c r="F189" s="74">
        <v>12100</v>
      </c>
      <c r="G189" s="54"/>
      <c r="H189" s="54"/>
      <c r="I189" s="54"/>
      <c r="J189" s="40">
        <f aca="true" t="shared" si="31" ref="J189:J196">F189*2.87%</f>
        <v>347.27</v>
      </c>
      <c r="K189" s="40">
        <f aca="true" t="shared" si="32" ref="K189:K196">F189*3.04%</f>
        <v>367.84</v>
      </c>
      <c r="L189" s="40">
        <v>100</v>
      </c>
      <c r="M189" s="68">
        <v>0</v>
      </c>
      <c r="N189" s="40">
        <v>25</v>
      </c>
      <c r="O189" s="40">
        <v>50</v>
      </c>
      <c r="P189" s="40">
        <f aca="true" t="shared" si="33" ref="P189:P196">SUM(G189:O189)</f>
        <v>890.1099999999999</v>
      </c>
      <c r="Q189" s="41">
        <f aca="true" t="shared" si="34" ref="Q189:Q196">(F189-P189)</f>
        <v>11209.89</v>
      </c>
    </row>
    <row r="190" spans="1:17" ht="12" customHeight="1">
      <c r="A190" s="36">
        <v>50</v>
      </c>
      <c r="B190" s="38" t="s">
        <v>41</v>
      </c>
      <c r="C190" s="83" t="s">
        <v>237</v>
      </c>
      <c r="D190" s="249" t="s">
        <v>232</v>
      </c>
      <c r="E190" s="38" t="s">
        <v>61</v>
      </c>
      <c r="F190" s="56">
        <v>12100</v>
      </c>
      <c r="G190" s="40">
        <v>0</v>
      </c>
      <c r="H190" s="40">
        <v>376</v>
      </c>
      <c r="I190" s="40">
        <v>0</v>
      </c>
      <c r="J190" s="40">
        <f t="shared" si="31"/>
        <v>347.27</v>
      </c>
      <c r="K190" s="40">
        <f t="shared" si="32"/>
        <v>367.84</v>
      </c>
      <c r="L190" s="40">
        <v>100</v>
      </c>
      <c r="M190" s="58">
        <v>0</v>
      </c>
      <c r="N190" s="40">
        <v>25</v>
      </c>
      <c r="O190" s="40">
        <v>50</v>
      </c>
      <c r="P190" s="40">
        <f t="shared" si="33"/>
        <v>1266.11</v>
      </c>
      <c r="Q190" s="41">
        <f t="shared" si="34"/>
        <v>10833.89</v>
      </c>
    </row>
    <row r="191" spans="1:17" ht="13.5" customHeight="1">
      <c r="A191" s="36">
        <v>51</v>
      </c>
      <c r="B191" s="60" t="s">
        <v>52</v>
      </c>
      <c r="C191" s="83" t="s">
        <v>237</v>
      </c>
      <c r="D191" s="249" t="s">
        <v>232</v>
      </c>
      <c r="E191" s="60" t="s">
        <v>67</v>
      </c>
      <c r="F191" s="56">
        <v>12100</v>
      </c>
      <c r="G191" s="40"/>
      <c r="H191" s="40"/>
      <c r="I191" s="40"/>
      <c r="J191" s="40">
        <f t="shared" si="31"/>
        <v>347.27</v>
      </c>
      <c r="K191" s="40">
        <f t="shared" si="32"/>
        <v>367.84</v>
      </c>
      <c r="L191" s="40">
        <v>100</v>
      </c>
      <c r="M191" s="58"/>
      <c r="N191" s="40">
        <v>25</v>
      </c>
      <c r="O191" s="40">
        <v>50</v>
      </c>
      <c r="P191" s="40">
        <f t="shared" si="33"/>
        <v>890.1099999999999</v>
      </c>
      <c r="Q191" s="41">
        <f t="shared" si="34"/>
        <v>11209.89</v>
      </c>
    </row>
    <row r="192" spans="1:18" ht="13.5" customHeight="1">
      <c r="A192" s="36">
        <v>52</v>
      </c>
      <c r="B192" s="82" t="s">
        <v>90</v>
      </c>
      <c r="C192" s="83" t="s">
        <v>237</v>
      </c>
      <c r="D192" s="249" t="s">
        <v>232</v>
      </c>
      <c r="E192" s="38" t="s">
        <v>89</v>
      </c>
      <c r="F192" s="84">
        <v>12100</v>
      </c>
      <c r="G192" s="84"/>
      <c r="H192" s="54"/>
      <c r="I192" s="40"/>
      <c r="J192" s="40">
        <f t="shared" si="31"/>
        <v>347.27</v>
      </c>
      <c r="K192" s="40">
        <f t="shared" si="32"/>
        <v>367.84</v>
      </c>
      <c r="L192" s="55">
        <v>100</v>
      </c>
      <c r="M192" s="40"/>
      <c r="N192" s="40">
        <v>25</v>
      </c>
      <c r="O192" s="40">
        <v>50</v>
      </c>
      <c r="P192" s="40">
        <f t="shared" si="33"/>
        <v>890.1099999999999</v>
      </c>
      <c r="Q192" s="41">
        <f t="shared" si="34"/>
        <v>11209.89</v>
      </c>
      <c r="R192" s="19"/>
    </row>
    <row r="193" spans="1:18" ht="13.5" customHeight="1">
      <c r="A193" s="36">
        <v>53</v>
      </c>
      <c r="B193" s="230" t="s">
        <v>205</v>
      </c>
      <c r="C193" s="83" t="s">
        <v>237</v>
      </c>
      <c r="D193" s="249" t="s">
        <v>232</v>
      </c>
      <c r="E193" s="230" t="s">
        <v>206</v>
      </c>
      <c r="F193" s="53">
        <v>12100</v>
      </c>
      <c r="G193" s="53">
        <v>0</v>
      </c>
      <c r="H193" s="54"/>
      <c r="I193" s="40"/>
      <c r="J193" s="40">
        <f>F193*2.87%</f>
        <v>347.27</v>
      </c>
      <c r="K193" s="40">
        <f>F193*3.04%</f>
        <v>367.84</v>
      </c>
      <c r="L193" s="40"/>
      <c r="M193" s="40"/>
      <c r="N193" s="40">
        <v>25</v>
      </c>
      <c r="O193" s="40">
        <v>50</v>
      </c>
      <c r="P193" s="40">
        <f>SUM(G193:O193)</f>
        <v>790.1099999999999</v>
      </c>
      <c r="Q193" s="41">
        <f>(F193-P193)</f>
        <v>11309.89</v>
      </c>
      <c r="R193" s="19"/>
    </row>
    <row r="194" spans="1:18" ht="13.5" customHeight="1">
      <c r="A194" s="36">
        <v>54</v>
      </c>
      <c r="B194" s="230" t="s">
        <v>164</v>
      </c>
      <c r="C194" s="83" t="s">
        <v>237</v>
      </c>
      <c r="D194" s="249" t="s">
        <v>232</v>
      </c>
      <c r="E194" s="230" t="s">
        <v>165</v>
      </c>
      <c r="F194" s="53">
        <v>12000</v>
      </c>
      <c r="G194" s="84"/>
      <c r="H194" s="54"/>
      <c r="I194" s="40"/>
      <c r="J194" s="40">
        <f t="shared" si="31"/>
        <v>344.4</v>
      </c>
      <c r="K194" s="40">
        <f t="shared" si="32"/>
        <v>364.8</v>
      </c>
      <c r="L194" s="55"/>
      <c r="M194" s="40"/>
      <c r="N194" s="40">
        <v>25</v>
      </c>
      <c r="O194" s="40">
        <v>50</v>
      </c>
      <c r="P194" s="40">
        <f t="shared" si="33"/>
        <v>784.2</v>
      </c>
      <c r="Q194" s="41">
        <f t="shared" si="34"/>
        <v>11215.8</v>
      </c>
      <c r="R194" s="19"/>
    </row>
    <row r="195" spans="1:18" ht="13.5" customHeight="1">
      <c r="A195" s="36">
        <v>55</v>
      </c>
      <c r="B195" s="38" t="s">
        <v>31</v>
      </c>
      <c r="C195" s="83" t="s">
        <v>237</v>
      </c>
      <c r="D195" s="249" t="s">
        <v>232</v>
      </c>
      <c r="E195" s="60" t="s">
        <v>63</v>
      </c>
      <c r="F195" s="67">
        <v>12100</v>
      </c>
      <c r="G195" s="54"/>
      <c r="H195" s="54"/>
      <c r="I195" s="54">
        <v>0</v>
      </c>
      <c r="J195" s="54">
        <f>F195*2.87%</f>
        <v>347.27</v>
      </c>
      <c r="K195" s="40">
        <f>F195*3.04%</f>
        <v>367.84</v>
      </c>
      <c r="L195" s="40"/>
      <c r="M195" s="40">
        <v>0</v>
      </c>
      <c r="N195" s="40">
        <v>25</v>
      </c>
      <c r="O195" s="40">
        <v>50</v>
      </c>
      <c r="P195" s="40">
        <f>SUM(G195:O195)</f>
        <v>790.1099999999999</v>
      </c>
      <c r="Q195" s="41">
        <f>(F195-P195)</f>
        <v>11309.89</v>
      </c>
      <c r="R195" s="19"/>
    </row>
    <row r="196" spans="1:18" ht="13.5" customHeight="1">
      <c r="A196" s="36">
        <v>56</v>
      </c>
      <c r="B196" s="230" t="s">
        <v>204</v>
      </c>
      <c r="C196" s="83" t="s">
        <v>237</v>
      </c>
      <c r="D196" s="249" t="s">
        <v>232</v>
      </c>
      <c r="E196" s="230" t="s">
        <v>216</v>
      </c>
      <c r="F196" s="53">
        <v>10000</v>
      </c>
      <c r="G196" s="53">
        <v>0</v>
      </c>
      <c r="H196" s="54"/>
      <c r="I196" s="40"/>
      <c r="J196" s="40">
        <f t="shared" si="31"/>
        <v>287</v>
      </c>
      <c r="K196" s="40">
        <f t="shared" si="32"/>
        <v>304</v>
      </c>
      <c r="L196" s="40"/>
      <c r="M196" s="40"/>
      <c r="N196" s="40">
        <v>25</v>
      </c>
      <c r="O196" s="40">
        <v>50</v>
      </c>
      <c r="P196" s="40">
        <f t="shared" si="33"/>
        <v>666</v>
      </c>
      <c r="Q196" s="41">
        <f t="shared" si="34"/>
        <v>9334</v>
      </c>
      <c r="R196" s="19"/>
    </row>
    <row r="197" spans="1:18" ht="13.5" customHeight="1" thickBot="1">
      <c r="A197" s="42"/>
      <c r="B197" s="319"/>
      <c r="C197" s="319"/>
      <c r="D197" s="319"/>
      <c r="E197" s="319"/>
      <c r="F197" s="319"/>
      <c r="G197" s="319"/>
      <c r="H197" s="319"/>
      <c r="I197" s="319"/>
      <c r="J197" s="319"/>
      <c r="K197" s="319"/>
      <c r="L197" s="319"/>
      <c r="M197" s="319"/>
      <c r="N197" s="319"/>
      <c r="O197" s="319"/>
      <c r="P197" s="319"/>
      <c r="Q197" s="320"/>
      <c r="R197" s="19"/>
    </row>
    <row r="198" spans="1:17" ht="4.5" customHeight="1" thickBot="1">
      <c r="A198" s="231"/>
      <c r="B198" s="294"/>
      <c r="C198" s="295"/>
      <c r="D198" s="295"/>
      <c r="E198" s="294"/>
      <c r="F198" s="296"/>
      <c r="G198" s="297"/>
      <c r="H198" s="297"/>
      <c r="I198" s="297"/>
      <c r="J198" s="297"/>
      <c r="K198" s="297"/>
      <c r="L198" s="297"/>
      <c r="M198" s="297"/>
      <c r="N198" s="297"/>
      <c r="O198" s="297"/>
      <c r="P198" s="297"/>
      <c r="Q198" s="298"/>
    </row>
    <row r="199" spans="1:17" ht="13.5" customHeight="1" thickBot="1">
      <c r="A199" s="245"/>
      <c r="B199" s="111" t="s">
        <v>144</v>
      </c>
      <c r="C199" s="112"/>
      <c r="D199" s="112"/>
      <c r="E199" s="111"/>
      <c r="F199" s="113">
        <f>SUM(F183:F198)</f>
        <v>223300</v>
      </c>
      <c r="G199" s="113">
        <f aca="true" t="shared" si="35" ref="G199:Q199">SUM(G183:G198)</f>
        <v>1148.33</v>
      </c>
      <c r="H199" s="113">
        <f t="shared" si="35"/>
        <v>376</v>
      </c>
      <c r="I199" s="113">
        <f t="shared" si="35"/>
        <v>0</v>
      </c>
      <c r="J199" s="113">
        <f t="shared" si="35"/>
        <v>6408.710000000001</v>
      </c>
      <c r="K199" s="113">
        <f t="shared" si="35"/>
        <v>6788.320000000001</v>
      </c>
      <c r="L199" s="113">
        <f>SUM(L183:L198)</f>
        <v>400</v>
      </c>
      <c r="M199" s="113">
        <f t="shared" si="35"/>
        <v>0</v>
      </c>
      <c r="N199" s="113">
        <f t="shared" si="35"/>
        <v>350</v>
      </c>
      <c r="O199" s="113">
        <f t="shared" si="35"/>
        <v>700</v>
      </c>
      <c r="P199" s="113">
        <f t="shared" si="35"/>
        <v>16171.360000000004</v>
      </c>
      <c r="Q199" s="113">
        <f t="shared" si="35"/>
        <v>207128.64</v>
      </c>
    </row>
    <row r="200" spans="1:17" ht="13.5" customHeight="1">
      <c r="A200" s="272"/>
      <c r="B200" s="4"/>
      <c r="C200" s="10"/>
      <c r="D200" s="10"/>
      <c r="E200" s="4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271"/>
    </row>
    <row r="201" spans="1:17" ht="13.5" customHeight="1" thickBot="1">
      <c r="A201" s="92"/>
      <c r="B201" s="98" t="s">
        <v>187</v>
      </c>
      <c r="C201" s="173"/>
      <c r="D201" s="173"/>
      <c r="E201" s="17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27"/>
    </row>
    <row r="202" spans="1:17" ht="13.5" customHeight="1">
      <c r="A202" s="28">
        <v>57</v>
      </c>
      <c r="B202" s="302" t="s">
        <v>214</v>
      </c>
      <c r="C202" s="323" t="s">
        <v>237</v>
      </c>
      <c r="D202" s="323" t="s">
        <v>232</v>
      </c>
      <c r="E202" s="303" t="s">
        <v>215</v>
      </c>
      <c r="F202" s="157">
        <v>35000</v>
      </c>
      <c r="G202" s="158">
        <v>0</v>
      </c>
      <c r="H202" s="51"/>
      <c r="I202" s="51"/>
      <c r="J202" s="51">
        <f aca="true" t="shared" si="36" ref="J202:J212">F202*2.87%</f>
        <v>1004.5</v>
      </c>
      <c r="K202" s="33">
        <f>F202*3.04%</f>
        <v>1064</v>
      </c>
      <c r="L202" s="33"/>
      <c r="M202" s="33"/>
      <c r="N202" s="33">
        <v>25</v>
      </c>
      <c r="O202" s="33">
        <v>50</v>
      </c>
      <c r="P202" s="33">
        <f aca="true" t="shared" si="37" ref="P202:P212">SUM(G202:O202)</f>
        <v>2143.5</v>
      </c>
      <c r="Q202" s="35">
        <f aca="true" t="shared" si="38" ref="Q202:Q212">(F202-P202)</f>
        <v>32856.5</v>
      </c>
    </row>
    <row r="203" spans="1:17" ht="13.5" customHeight="1">
      <c r="A203" s="36">
        <v>58</v>
      </c>
      <c r="B203" s="293" t="s">
        <v>57</v>
      </c>
      <c r="C203" s="83" t="s">
        <v>237</v>
      </c>
      <c r="D203" s="39" t="s">
        <v>233</v>
      </c>
      <c r="E203" s="60" t="s">
        <v>88</v>
      </c>
      <c r="F203" s="61">
        <v>35000</v>
      </c>
      <c r="G203" s="56">
        <v>0</v>
      </c>
      <c r="H203" s="54"/>
      <c r="I203" s="54"/>
      <c r="J203" s="54">
        <f>F203*2.87%</f>
        <v>1004.5</v>
      </c>
      <c r="K203" s="40">
        <f>F203*3.04%</f>
        <v>1064</v>
      </c>
      <c r="L203" s="40"/>
      <c r="M203" s="40"/>
      <c r="N203" s="40">
        <v>25</v>
      </c>
      <c r="O203" s="40">
        <v>50</v>
      </c>
      <c r="P203" s="40">
        <f>SUM(G203:O203)</f>
        <v>2143.5</v>
      </c>
      <c r="Q203" s="41">
        <f>(F203-P203)</f>
        <v>32856.5</v>
      </c>
    </row>
    <row r="204" spans="1:17" ht="13.5" customHeight="1">
      <c r="A204" s="36">
        <v>59</v>
      </c>
      <c r="B204" s="230" t="s">
        <v>229</v>
      </c>
      <c r="C204" s="83" t="s">
        <v>237</v>
      </c>
      <c r="D204" s="249" t="s">
        <v>233</v>
      </c>
      <c r="E204" s="230" t="s">
        <v>230</v>
      </c>
      <c r="F204" s="61">
        <v>19800</v>
      </c>
      <c r="G204" s="56"/>
      <c r="H204" s="54"/>
      <c r="I204" s="54"/>
      <c r="J204" s="40">
        <f>F204*2.87%</f>
        <v>568.26</v>
      </c>
      <c r="K204" s="40">
        <f>F204*3.04%</f>
        <v>601.92</v>
      </c>
      <c r="L204" s="40"/>
      <c r="M204" s="40"/>
      <c r="N204" s="40">
        <v>25</v>
      </c>
      <c r="O204" s="40">
        <v>50</v>
      </c>
      <c r="P204" s="40">
        <f>SUM(G204:O204)</f>
        <v>1245.1799999999998</v>
      </c>
      <c r="Q204" s="41">
        <f>(F204-P204)</f>
        <v>18554.82</v>
      </c>
    </row>
    <row r="205" spans="1:17" ht="13.5" customHeight="1">
      <c r="A205" s="36">
        <v>60</v>
      </c>
      <c r="B205" s="79" t="s">
        <v>71</v>
      </c>
      <c r="C205" s="83" t="s">
        <v>237</v>
      </c>
      <c r="D205" s="249" t="s">
        <v>232</v>
      </c>
      <c r="E205" s="38" t="s">
        <v>74</v>
      </c>
      <c r="F205" s="74">
        <v>14850</v>
      </c>
      <c r="G205" s="57"/>
      <c r="H205" s="40"/>
      <c r="I205" s="40"/>
      <c r="J205" s="40">
        <f t="shared" si="36"/>
        <v>426.195</v>
      </c>
      <c r="K205" s="40">
        <f aca="true" t="shared" si="39" ref="K205:K212">F205*3.04%</f>
        <v>451.44</v>
      </c>
      <c r="L205" s="40"/>
      <c r="M205" s="40"/>
      <c r="N205" s="40">
        <v>25</v>
      </c>
      <c r="O205" s="40">
        <v>50</v>
      </c>
      <c r="P205" s="40">
        <f t="shared" si="37"/>
        <v>952.635</v>
      </c>
      <c r="Q205" s="41">
        <f t="shared" si="38"/>
        <v>13897.365</v>
      </c>
    </row>
    <row r="206" spans="1:17" ht="13.5" customHeight="1">
      <c r="A206" s="36">
        <v>61</v>
      </c>
      <c r="B206" s="59" t="s">
        <v>56</v>
      </c>
      <c r="C206" s="83" t="s">
        <v>237</v>
      </c>
      <c r="D206" s="249" t="s">
        <v>232</v>
      </c>
      <c r="E206" s="79" t="s">
        <v>106</v>
      </c>
      <c r="F206" s="74">
        <v>13200</v>
      </c>
      <c r="G206" s="57"/>
      <c r="H206" s="40"/>
      <c r="I206" s="40"/>
      <c r="J206" s="40">
        <f t="shared" si="36"/>
        <v>378.84</v>
      </c>
      <c r="K206" s="40">
        <f t="shared" si="39"/>
        <v>401.28</v>
      </c>
      <c r="L206" s="40"/>
      <c r="M206" s="40"/>
      <c r="N206" s="40">
        <v>25</v>
      </c>
      <c r="O206" s="40">
        <v>50</v>
      </c>
      <c r="P206" s="40">
        <f t="shared" si="37"/>
        <v>855.1199999999999</v>
      </c>
      <c r="Q206" s="41">
        <f t="shared" si="38"/>
        <v>12344.880000000001</v>
      </c>
    </row>
    <row r="207" spans="1:17" ht="13.5" customHeight="1">
      <c r="A207" s="36">
        <v>62</v>
      </c>
      <c r="B207" s="59" t="s">
        <v>54</v>
      </c>
      <c r="C207" s="83" t="s">
        <v>237</v>
      </c>
      <c r="D207" s="249" t="s">
        <v>232</v>
      </c>
      <c r="E207" s="38" t="s">
        <v>70</v>
      </c>
      <c r="F207" s="74">
        <v>13200</v>
      </c>
      <c r="G207" s="57"/>
      <c r="H207" s="40"/>
      <c r="I207" s="40"/>
      <c r="J207" s="40">
        <f t="shared" si="36"/>
        <v>378.84</v>
      </c>
      <c r="K207" s="40">
        <f t="shared" si="39"/>
        <v>401.28</v>
      </c>
      <c r="L207" s="40"/>
      <c r="M207" s="40"/>
      <c r="N207" s="40">
        <v>25</v>
      </c>
      <c r="O207" s="40">
        <v>50</v>
      </c>
      <c r="P207" s="40">
        <f t="shared" si="37"/>
        <v>855.1199999999999</v>
      </c>
      <c r="Q207" s="41">
        <f t="shared" si="38"/>
        <v>12344.880000000001</v>
      </c>
    </row>
    <row r="208" spans="1:17" ht="13.5" customHeight="1">
      <c r="A208" s="36">
        <v>63</v>
      </c>
      <c r="B208" s="59" t="s">
        <v>55</v>
      </c>
      <c r="C208" s="83" t="s">
        <v>237</v>
      </c>
      <c r="D208" s="249" t="s">
        <v>232</v>
      </c>
      <c r="E208" s="38" t="s">
        <v>70</v>
      </c>
      <c r="F208" s="74">
        <v>13200</v>
      </c>
      <c r="G208" s="57"/>
      <c r="H208" s="40"/>
      <c r="I208" s="40"/>
      <c r="J208" s="40">
        <f t="shared" si="36"/>
        <v>378.84</v>
      </c>
      <c r="K208" s="40">
        <f t="shared" si="39"/>
        <v>401.28</v>
      </c>
      <c r="L208" s="40"/>
      <c r="M208" s="40"/>
      <c r="N208" s="40">
        <v>25</v>
      </c>
      <c r="O208" s="40">
        <v>50</v>
      </c>
      <c r="P208" s="40">
        <f t="shared" si="37"/>
        <v>855.1199999999999</v>
      </c>
      <c r="Q208" s="41">
        <f t="shared" si="38"/>
        <v>12344.880000000001</v>
      </c>
    </row>
    <row r="209" spans="1:17" ht="13.5" customHeight="1">
      <c r="A209" s="36">
        <v>64</v>
      </c>
      <c r="B209" s="79" t="s">
        <v>64</v>
      </c>
      <c r="C209" s="83" t="s">
        <v>237</v>
      </c>
      <c r="D209" s="249" t="s">
        <v>232</v>
      </c>
      <c r="E209" s="38" t="s">
        <v>70</v>
      </c>
      <c r="F209" s="74">
        <v>13200</v>
      </c>
      <c r="G209" s="57"/>
      <c r="H209" s="40"/>
      <c r="I209" s="40"/>
      <c r="J209" s="40">
        <f t="shared" si="36"/>
        <v>378.84</v>
      </c>
      <c r="K209" s="40">
        <f t="shared" si="39"/>
        <v>401.28</v>
      </c>
      <c r="L209" s="40"/>
      <c r="M209" s="40"/>
      <c r="N209" s="40">
        <v>25</v>
      </c>
      <c r="O209" s="40">
        <v>50</v>
      </c>
      <c r="P209" s="40">
        <f t="shared" si="37"/>
        <v>855.1199999999999</v>
      </c>
      <c r="Q209" s="41">
        <f t="shared" si="38"/>
        <v>12344.880000000001</v>
      </c>
    </row>
    <row r="210" spans="1:17" ht="13.5" customHeight="1">
      <c r="A210" s="36">
        <v>65</v>
      </c>
      <c r="B210" s="79" t="s">
        <v>69</v>
      </c>
      <c r="C210" s="83" t="s">
        <v>237</v>
      </c>
      <c r="D210" s="249" t="s">
        <v>232</v>
      </c>
      <c r="E210" s="38" t="s">
        <v>70</v>
      </c>
      <c r="F210" s="74">
        <v>13200</v>
      </c>
      <c r="G210" s="57"/>
      <c r="H210" s="40"/>
      <c r="I210" s="40"/>
      <c r="J210" s="40">
        <f t="shared" si="36"/>
        <v>378.84</v>
      </c>
      <c r="K210" s="40">
        <f t="shared" si="39"/>
        <v>401.28</v>
      </c>
      <c r="L210" s="40"/>
      <c r="M210" s="40"/>
      <c r="N210" s="40">
        <v>25</v>
      </c>
      <c r="O210" s="40">
        <v>50</v>
      </c>
      <c r="P210" s="40">
        <f t="shared" si="37"/>
        <v>855.1199999999999</v>
      </c>
      <c r="Q210" s="41">
        <f t="shared" si="38"/>
        <v>12344.880000000001</v>
      </c>
    </row>
    <row r="211" spans="1:17" ht="13.5" customHeight="1">
      <c r="A211" s="36">
        <v>66</v>
      </c>
      <c r="B211" s="82" t="s">
        <v>79</v>
      </c>
      <c r="C211" s="83" t="s">
        <v>237</v>
      </c>
      <c r="D211" s="249" t="s">
        <v>232</v>
      </c>
      <c r="E211" s="38" t="s">
        <v>105</v>
      </c>
      <c r="F211" s="83">
        <v>13200</v>
      </c>
      <c r="G211" s="84"/>
      <c r="H211" s="54"/>
      <c r="I211" s="40"/>
      <c r="J211" s="40">
        <f t="shared" si="36"/>
        <v>378.84</v>
      </c>
      <c r="K211" s="40">
        <f t="shared" si="39"/>
        <v>401.28</v>
      </c>
      <c r="L211" s="40"/>
      <c r="M211" s="40"/>
      <c r="N211" s="40">
        <v>25</v>
      </c>
      <c r="O211" s="40">
        <v>50</v>
      </c>
      <c r="P211" s="40">
        <f t="shared" si="37"/>
        <v>855.1199999999999</v>
      </c>
      <c r="Q211" s="41">
        <f t="shared" si="38"/>
        <v>12344.880000000001</v>
      </c>
    </row>
    <row r="212" spans="1:17" ht="13.5" customHeight="1">
      <c r="A212" s="36">
        <v>67</v>
      </c>
      <c r="B212" s="82" t="s">
        <v>85</v>
      </c>
      <c r="C212" s="83" t="s">
        <v>237</v>
      </c>
      <c r="D212" s="249" t="s">
        <v>232</v>
      </c>
      <c r="E212" s="38" t="s">
        <v>82</v>
      </c>
      <c r="F212" s="84">
        <v>13200</v>
      </c>
      <c r="G212" s="84"/>
      <c r="H212" s="54"/>
      <c r="I212" s="40"/>
      <c r="J212" s="40">
        <f t="shared" si="36"/>
        <v>378.84</v>
      </c>
      <c r="K212" s="40">
        <f t="shared" si="39"/>
        <v>401.28</v>
      </c>
      <c r="L212" s="40"/>
      <c r="M212" s="40"/>
      <c r="N212" s="40">
        <v>25</v>
      </c>
      <c r="O212" s="40">
        <v>50</v>
      </c>
      <c r="P212" s="40">
        <f t="shared" si="37"/>
        <v>855.1199999999999</v>
      </c>
      <c r="Q212" s="41">
        <f t="shared" si="38"/>
        <v>12344.880000000001</v>
      </c>
    </row>
    <row r="213" spans="1:17" ht="13.5" customHeight="1">
      <c r="A213" s="36">
        <v>68</v>
      </c>
      <c r="B213" s="230" t="s">
        <v>207</v>
      </c>
      <c r="C213" s="83" t="s">
        <v>237</v>
      </c>
      <c r="D213" s="249" t="s">
        <v>232</v>
      </c>
      <c r="E213" s="230" t="s">
        <v>208</v>
      </c>
      <c r="F213" s="81">
        <v>13200</v>
      </c>
      <c r="G213" s="84"/>
      <c r="H213" s="134"/>
      <c r="I213" s="40"/>
      <c r="J213" s="40">
        <f>F213*2.87%</f>
        <v>378.84</v>
      </c>
      <c r="K213" s="40">
        <f>F213*3.04%</f>
        <v>401.28</v>
      </c>
      <c r="L213" s="40"/>
      <c r="M213" s="40"/>
      <c r="N213" s="40">
        <v>25</v>
      </c>
      <c r="O213" s="40">
        <v>50</v>
      </c>
      <c r="P213" s="40">
        <f>SUM(G213:O213)</f>
        <v>855.1199999999999</v>
      </c>
      <c r="Q213" s="41">
        <f>(F213-P213)</f>
        <v>12344.880000000001</v>
      </c>
    </row>
    <row r="214" spans="1:17" ht="13.5" customHeight="1">
      <c r="A214" s="36">
        <v>69</v>
      </c>
      <c r="B214" s="230" t="s">
        <v>209</v>
      </c>
      <c r="C214" s="83" t="s">
        <v>237</v>
      </c>
      <c r="D214" s="249" t="s">
        <v>232</v>
      </c>
      <c r="E214" s="230" t="s">
        <v>208</v>
      </c>
      <c r="F214" s="81">
        <v>13200</v>
      </c>
      <c r="G214" s="84"/>
      <c r="H214" s="134"/>
      <c r="I214" s="40"/>
      <c r="J214" s="40">
        <f>F214*2.87%</f>
        <v>378.84</v>
      </c>
      <c r="K214" s="40">
        <f>F214*3.04%</f>
        <v>401.28</v>
      </c>
      <c r="L214" s="40"/>
      <c r="M214" s="40"/>
      <c r="N214" s="40">
        <v>25</v>
      </c>
      <c r="O214" s="40">
        <v>50</v>
      </c>
      <c r="P214" s="40">
        <f>SUM(G214:O214)</f>
        <v>855.1199999999999</v>
      </c>
      <c r="Q214" s="41">
        <f>(F214-P214)</f>
        <v>12344.880000000001</v>
      </c>
    </row>
    <row r="215" spans="1:17" ht="13.5" customHeight="1">
      <c r="A215" s="36">
        <v>70</v>
      </c>
      <c r="B215" s="230" t="s">
        <v>210</v>
      </c>
      <c r="C215" s="83" t="s">
        <v>237</v>
      </c>
      <c r="D215" s="249" t="s">
        <v>232</v>
      </c>
      <c r="E215" s="230" t="s">
        <v>208</v>
      </c>
      <c r="F215" s="81">
        <v>13200</v>
      </c>
      <c r="G215" s="84"/>
      <c r="H215" s="134"/>
      <c r="I215" s="40"/>
      <c r="J215" s="40">
        <f>F215*2.87%</f>
        <v>378.84</v>
      </c>
      <c r="K215" s="40">
        <f>F215*3.04%</f>
        <v>401.28</v>
      </c>
      <c r="L215" s="40"/>
      <c r="M215" s="40"/>
      <c r="N215" s="40">
        <v>25</v>
      </c>
      <c r="O215" s="40">
        <v>50</v>
      </c>
      <c r="P215" s="40">
        <f>SUM(G215:O215)</f>
        <v>855.1199999999999</v>
      </c>
      <c r="Q215" s="41">
        <f>(F215-P215)</f>
        <v>12344.880000000001</v>
      </c>
    </row>
    <row r="216" spans="1:17" ht="13.5" customHeight="1">
      <c r="A216" s="36">
        <v>71</v>
      </c>
      <c r="B216" s="326" t="s">
        <v>211</v>
      </c>
      <c r="C216" s="83" t="s">
        <v>237</v>
      </c>
      <c r="D216" s="249" t="s">
        <v>232</v>
      </c>
      <c r="E216" s="230" t="s">
        <v>208</v>
      </c>
      <c r="F216" s="81">
        <v>13200</v>
      </c>
      <c r="G216" s="84"/>
      <c r="H216" s="134"/>
      <c r="I216" s="40"/>
      <c r="J216" s="40">
        <f>F216*2.87%</f>
        <v>378.84</v>
      </c>
      <c r="K216" s="40">
        <f>F216*3.04%</f>
        <v>401.28</v>
      </c>
      <c r="L216" s="40"/>
      <c r="M216" s="40"/>
      <c r="N216" s="40">
        <v>25</v>
      </c>
      <c r="O216" s="40">
        <v>50</v>
      </c>
      <c r="P216" s="40">
        <f>SUM(G216:O216)</f>
        <v>855.1199999999999</v>
      </c>
      <c r="Q216" s="41">
        <f>(F216-P216)</f>
        <v>12344.880000000001</v>
      </c>
    </row>
    <row r="217" spans="1:17" ht="7.5" customHeight="1" thickBot="1">
      <c r="A217" s="42"/>
      <c r="B217" s="44"/>
      <c r="C217" s="299"/>
      <c r="D217" s="299"/>
      <c r="E217" s="45"/>
      <c r="F217" s="300"/>
      <c r="G217" s="300"/>
      <c r="H217" s="301"/>
      <c r="I217" s="48"/>
      <c r="J217" s="48"/>
      <c r="K217" s="48"/>
      <c r="L217" s="48"/>
      <c r="M217" s="48"/>
      <c r="N217" s="48"/>
      <c r="O217" s="48"/>
      <c r="P217" s="48"/>
      <c r="Q217" s="49"/>
    </row>
    <row r="218" spans="1:17" ht="1.5" customHeight="1" thickBot="1">
      <c r="A218" s="231"/>
      <c r="B218" s="294"/>
      <c r="C218" s="295"/>
      <c r="D218" s="295"/>
      <c r="E218" s="294"/>
      <c r="F218" s="296"/>
      <c r="G218" s="297"/>
      <c r="H218" s="297"/>
      <c r="I218" s="297"/>
      <c r="J218" s="297"/>
      <c r="K218" s="297"/>
      <c r="L218" s="297"/>
      <c r="M218" s="297"/>
      <c r="N218" s="297"/>
      <c r="O218" s="297"/>
      <c r="P218" s="297"/>
      <c r="Q218" s="298">
        <v>-0.01</v>
      </c>
    </row>
    <row r="219" spans="1:17" ht="13.5" customHeight="1" thickBot="1">
      <c r="A219" s="245"/>
      <c r="B219" s="111" t="s">
        <v>145</v>
      </c>
      <c r="C219" s="112"/>
      <c r="D219" s="112"/>
      <c r="E219" s="111"/>
      <c r="F219" s="113">
        <f>SUM(F202:F218)</f>
        <v>249850</v>
      </c>
      <c r="G219" s="113">
        <f aca="true" t="shared" si="40" ref="G219:Q219">SUM(G202:G218)</f>
        <v>0</v>
      </c>
      <c r="H219" s="113">
        <f t="shared" si="40"/>
        <v>0</v>
      </c>
      <c r="I219" s="113">
        <f t="shared" si="40"/>
        <v>0</v>
      </c>
      <c r="J219" s="113">
        <f t="shared" si="40"/>
        <v>7170.6950000000015</v>
      </c>
      <c r="K219" s="113">
        <f t="shared" si="40"/>
        <v>7595.439999999998</v>
      </c>
      <c r="L219" s="113">
        <f t="shared" si="40"/>
        <v>0</v>
      </c>
      <c r="M219" s="113">
        <f t="shared" si="40"/>
        <v>0</v>
      </c>
      <c r="N219" s="113">
        <f t="shared" si="40"/>
        <v>375</v>
      </c>
      <c r="O219" s="113">
        <f t="shared" si="40"/>
        <v>750</v>
      </c>
      <c r="P219" s="113">
        <f t="shared" si="40"/>
        <v>15891.134999999991</v>
      </c>
      <c r="Q219" s="113">
        <f t="shared" si="40"/>
        <v>233958.85500000004</v>
      </c>
    </row>
    <row r="220" spans="1:17" ht="13.5" customHeight="1">
      <c r="A220" s="170"/>
      <c r="B220" s="171"/>
      <c r="C220" s="170"/>
      <c r="D220" s="170"/>
      <c r="E220" s="171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203" t="s">
        <v>0</v>
      </c>
    </row>
    <row r="221" spans="1:17" ht="13.5" customHeight="1">
      <c r="A221" s="170"/>
      <c r="B221" s="171"/>
      <c r="C221" s="170"/>
      <c r="D221" s="170"/>
      <c r="E221" s="171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" t="s">
        <v>235</v>
      </c>
    </row>
    <row r="222" spans="1:17" ht="13.5" customHeight="1">
      <c r="A222" s="170"/>
      <c r="B222" s="171"/>
      <c r="C222" s="170"/>
      <c r="D222" s="170"/>
      <c r="E222" s="171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268"/>
    </row>
    <row r="223" spans="1:17" ht="13.5" customHeight="1">
      <c r="A223" s="170"/>
      <c r="B223" s="171"/>
      <c r="C223" s="170"/>
      <c r="D223" s="170"/>
      <c r="E223" s="171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268"/>
    </row>
    <row r="224" spans="1:17" ht="13.5" customHeight="1" thickBot="1">
      <c r="A224" s="170"/>
      <c r="B224" s="171"/>
      <c r="C224" s="170"/>
      <c r="D224" s="170"/>
      <c r="E224" s="171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285" t="s">
        <v>176</v>
      </c>
    </row>
    <row r="225" spans="1:17" ht="13.5" customHeight="1" thickBot="1">
      <c r="A225" s="333" t="s">
        <v>14</v>
      </c>
      <c r="B225" s="334"/>
      <c r="C225" s="334"/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5"/>
    </row>
    <row r="226" spans="1:17" ht="13.5" customHeight="1" thickBot="1">
      <c r="A226" s="194"/>
      <c r="B226" s="194"/>
      <c r="C226" s="194"/>
      <c r="D226" s="194"/>
      <c r="E226" s="195"/>
      <c r="F226" s="196"/>
      <c r="G226" s="327" t="s">
        <v>21</v>
      </c>
      <c r="H226" s="328"/>
      <c r="I226" s="329"/>
      <c r="J226" s="329"/>
      <c r="K226" s="329"/>
      <c r="L226" s="329"/>
      <c r="M226" s="329"/>
      <c r="N226" s="329"/>
      <c r="O226" s="304"/>
      <c r="P226" s="85"/>
      <c r="Q226" s="85"/>
    </row>
    <row r="227" spans="1:17" ht="13.5" customHeight="1">
      <c r="A227" s="197" t="s">
        <v>36</v>
      </c>
      <c r="B227" s="264" t="s">
        <v>184</v>
      </c>
      <c r="C227" s="198"/>
      <c r="D227" s="198"/>
      <c r="E227" s="197" t="s">
        <v>8</v>
      </c>
      <c r="F227" s="197" t="s">
        <v>3</v>
      </c>
      <c r="G227" s="199" t="s">
        <v>15</v>
      </c>
      <c r="H227" s="85"/>
      <c r="I227" s="200" t="s">
        <v>16</v>
      </c>
      <c r="J227" s="197" t="s">
        <v>17</v>
      </c>
      <c r="K227" s="199" t="s">
        <v>19</v>
      </c>
      <c r="L227" s="199" t="s">
        <v>50</v>
      </c>
      <c r="M227" s="85" t="s">
        <v>238</v>
      </c>
      <c r="N227" s="199" t="s">
        <v>22</v>
      </c>
      <c r="O227" s="85" t="s">
        <v>77</v>
      </c>
      <c r="P227" s="197" t="s">
        <v>23</v>
      </c>
      <c r="Q227" s="197" t="s">
        <v>25</v>
      </c>
    </row>
    <row r="228" spans="1:17" ht="13.5" customHeight="1" thickBot="1">
      <c r="A228" s="86"/>
      <c r="B228" s="86" t="s">
        <v>170</v>
      </c>
      <c r="C228" s="86" t="s">
        <v>236</v>
      </c>
      <c r="D228" s="86" t="s">
        <v>231</v>
      </c>
      <c r="E228" s="86" t="s">
        <v>9</v>
      </c>
      <c r="F228" s="86" t="s">
        <v>4</v>
      </c>
      <c r="G228" s="201" t="s">
        <v>34</v>
      </c>
      <c r="H228" s="86" t="s">
        <v>62</v>
      </c>
      <c r="I228" s="202" t="s">
        <v>35</v>
      </c>
      <c r="J228" s="86" t="s">
        <v>18</v>
      </c>
      <c r="K228" s="201" t="s">
        <v>20</v>
      </c>
      <c r="L228" s="201" t="s">
        <v>49</v>
      </c>
      <c r="M228" s="86" t="s">
        <v>239</v>
      </c>
      <c r="N228" s="201"/>
      <c r="O228" s="86" t="s">
        <v>78</v>
      </c>
      <c r="P228" s="86" t="s">
        <v>24</v>
      </c>
      <c r="Q228" s="86" t="s">
        <v>26</v>
      </c>
    </row>
    <row r="229" spans="1:17" ht="13.5" customHeight="1">
      <c r="A229" s="180"/>
      <c r="B229" s="171"/>
      <c r="C229" s="170"/>
      <c r="D229" s="170"/>
      <c r="E229" s="171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206"/>
    </row>
    <row r="230" spans="1:17" ht="13.5" customHeight="1">
      <c r="A230" s="180"/>
      <c r="B230" s="171"/>
      <c r="C230" s="170"/>
      <c r="D230" s="170"/>
      <c r="E230" s="171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206"/>
    </row>
    <row r="231" spans="1:17" ht="13.5" customHeight="1" thickBot="1">
      <c r="A231" s="92"/>
      <c r="B231" s="98" t="s">
        <v>188</v>
      </c>
      <c r="C231" s="173"/>
      <c r="D231" s="173"/>
      <c r="E231" s="174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5"/>
    </row>
    <row r="232" spans="1:17" ht="13.5" customHeight="1">
      <c r="A232" s="28"/>
      <c r="B232" s="29"/>
      <c r="C232" s="30"/>
      <c r="D232" s="30"/>
      <c r="E232" s="78"/>
      <c r="F232" s="50"/>
      <c r="G232" s="51"/>
      <c r="H232" s="51"/>
      <c r="I232" s="51"/>
      <c r="J232" s="51"/>
      <c r="K232" s="33"/>
      <c r="L232" s="33"/>
      <c r="M232" s="33"/>
      <c r="N232" s="33"/>
      <c r="O232" s="33"/>
      <c r="P232" s="33">
        <f>SUM(G232:O232)</f>
        <v>0</v>
      </c>
      <c r="Q232" s="35">
        <f>(F232-P232)</f>
        <v>0</v>
      </c>
    </row>
    <row r="233" spans="1:17" ht="13.5" customHeight="1">
      <c r="A233" s="36">
        <v>72</v>
      </c>
      <c r="B233" s="82" t="s">
        <v>83</v>
      </c>
      <c r="C233" s="83" t="s">
        <v>237</v>
      </c>
      <c r="D233" s="37" t="s">
        <v>232</v>
      </c>
      <c r="E233" s="38" t="s">
        <v>84</v>
      </c>
      <c r="F233" s="84">
        <v>10000</v>
      </c>
      <c r="G233" s="84"/>
      <c r="H233" s="54"/>
      <c r="I233" s="40"/>
      <c r="J233" s="40">
        <f>F233*2.87%</f>
        <v>287</v>
      </c>
      <c r="K233" s="40">
        <f>F233*3.04%</f>
        <v>304</v>
      </c>
      <c r="L233" s="40"/>
      <c r="M233" s="40"/>
      <c r="N233" s="40">
        <v>25</v>
      </c>
      <c r="O233" s="40">
        <v>50</v>
      </c>
      <c r="P233" s="40">
        <f>SUM(G233:O233)</f>
        <v>666</v>
      </c>
      <c r="Q233" s="41">
        <f>(F233-P233)</f>
        <v>9334</v>
      </c>
    </row>
    <row r="234" spans="1:17" ht="13.5" customHeight="1">
      <c r="A234" s="36">
        <v>73</v>
      </c>
      <c r="B234" s="82" t="s">
        <v>86</v>
      </c>
      <c r="C234" s="83" t="s">
        <v>237</v>
      </c>
      <c r="D234" s="37" t="s">
        <v>232</v>
      </c>
      <c r="E234" s="38" t="s">
        <v>87</v>
      </c>
      <c r="F234" s="84">
        <v>10000</v>
      </c>
      <c r="G234" s="84"/>
      <c r="H234" s="54"/>
      <c r="I234" s="40"/>
      <c r="J234" s="40">
        <f>F234*2.87%</f>
        <v>287</v>
      </c>
      <c r="K234" s="40">
        <f>F234*3.04%</f>
        <v>304</v>
      </c>
      <c r="L234" s="40"/>
      <c r="M234" s="40"/>
      <c r="N234" s="40">
        <v>25</v>
      </c>
      <c r="O234" s="40">
        <v>50</v>
      </c>
      <c r="P234" s="40">
        <f>SUM(G234:O234)</f>
        <v>666</v>
      </c>
      <c r="Q234" s="41">
        <f>(F234-P234)</f>
        <v>9334</v>
      </c>
    </row>
    <row r="235" spans="1:17" ht="13.5" customHeight="1">
      <c r="A235" s="36">
        <v>74</v>
      </c>
      <c r="B235" s="82" t="s">
        <v>80</v>
      </c>
      <c r="C235" s="83" t="s">
        <v>237</v>
      </c>
      <c r="D235" s="37" t="s">
        <v>233</v>
      </c>
      <c r="E235" s="38" t="s">
        <v>81</v>
      </c>
      <c r="F235" s="84">
        <v>10000</v>
      </c>
      <c r="G235" s="84"/>
      <c r="H235" s="54"/>
      <c r="I235" s="40"/>
      <c r="J235" s="40">
        <f>F235*2.87%</f>
        <v>287</v>
      </c>
      <c r="K235" s="40">
        <f>F235*3.04%</f>
        <v>304</v>
      </c>
      <c r="L235" s="40"/>
      <c r="M235" s="40"/>
      <c r="N235" s="40">
        <v>25</v>
      </c>
      <c r="O235" s="40">
        <v>50</v>
      </c>
      <c r="P235" s="40">
        <f>SUM(G235:O235)</f>
        <v>666</v>
      </c>
      <c r="Q235" s="41">
        <f>(F235-P235)</f>
        <v>9334</v>
      </c>
    </row>
    <row r="236" spans="1:17" ht="13.5" customHeight="1" thickBot="1">
      <c r="A236" s="42"/>
      <c r="B236" s="45"/>
      <c r="C236" s="63"/>
      <c r="D236" s="63"/>
      <c r="E236" s="45"/>
      <c r="F236" s="80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9"/>
    </row>
    <row r="237" spans="1:17" ht="13.5" customHeight="1" thickBot="1">
      <c r="A237" s="245"/>
      <c r="B237" s="111" t="s">
        <v>146</v>
      </c>
      <c r="C237" s="112"/>
      <c r="D237" s="112"/>
      <c r="E237" s="111"/>
      <c r="F237" s="113">
        <f>SUM(F232:F236)</f>
        <v>30000</v>
      </c>
      <c r="G237" s="113">
        <f aca="true" t="shared" si="41" ref="G237:Q237">SUM(G232:G236)</f>
        <v>0</v>
      </c>
      <c r="H237" s="113">
        <f t="shared" si="41"/>
        <v>0</v>
      </c>
      <c r="I237" s="113">
        <f t="shared" si="41"/>
        <v>0</v>
      </c>
      <c r="J237" s="113">
        <f t="shared" si="41"/>
        <v>861</v>
      </c>
      <c r="K237" s="113">
        <f t="shared" si="41"/>
        <v>912</v>
      </c>
      <c r="L237" s="113">
        <f t="shared" si="41"/>
        <v>0</v>
      </c>
      <c r="M237" s="113">
        <f t="shared" si="41"/>
        <v>0</v>
      </c>
      <c r="N237" s="113">
        <f t="shared" si="41"/>
        <v>75</v>
      </c>
      <c r="O237" s="113">
        <f t="shared" si="41"/>
        <v>150</v>
      </c>
      <c r="P237" s="113">
        <f t="shared" si="41"/>
        <v>1998</v>
      </c>
      <c r="Q237" s="314">
        <f t="shared" si="41"/>
        <v>28002</v>
      </c>
    </row>
    <row r="238" spans="1:17" ht="22.5" customHeight="1">
      <c r="A238" s="180"/>
      <c r="B238" s="171"/>
      <c r="C238" s="170"/>
      <c r="D238" s="170"/>
      <c r="E238" s="171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206"/>
    </row>
    <row r="239" spans="1:17" ht="13.5" customHeight="1" thickBot="1">
      <c r="A239" s="92"/>
      <c r="B239" s="98" t="s">
        <v>189</v>
      </c>
      <c r="C239" s="173"/>
      <c r="D239" s="173"/>
      <c r="E239" s="174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5"/>
    </row>
    <row r="240" spans="1:17" ht="8.25" customHeight="1">
      <c r="A240" s="28"/>
      <c r="B240" s="29"/>
      <c r="C240" s="30"/>
      <c r="D240" s="30"/>
      <c r="E240" s="78"/>
      <c r="F240" s="50"/>
      <c r="G240" s="51"/>
      <c r="H240" s="51"/>
      <c r="I240" s="51"/>
      <c r="J240" s="51"/>
      <c r="K240" s="33"/>
      <c r="L240" s="33"/>
      <c r="M240" s="33"/>
      <c r="N240" s="33"/>
      <c r="O240" s="33"/>
      <c r="P240" s="33">
        <f>SUM(G240:O240)</f>
        <v>0</v>
      </c>
      <c r="Q240" s="35">
        <f>(F240-P240)</f>
        <v>0</v>
      </c>
    </row>
    <row r="241" spans="1:17" ht="13.5" customHeight="1">
      <c r="A241" s="36"/>
      <c r="B241" s="38"/>
      <c r="C241" s="83"/>
      <c r="D241" s="83"/>
      <c r="E241" s="38"/>
      <c r="F241" s="254"/>
      <c r="G241" s="57"/>
      <c r="H241" s="40"/>
      <c r="I241" s="40"/>
      <c r="J241" s="40">
        <f>F241*2.87%</f>
        <v>0</v>
      </c>
      <c r="K241" s="40">
        <f>F241*3.04%</f>
        <v>0</v>
      </c>
      <c r="L241" s="55"/>
      <c r="M241" s="58">
        <v>0</v>
      </c>
      <c r="N241" s="40"/>
      <c r="O241" s="40"/>
      <c r="P241" s="40">
        <f>SUM(G241:O241)</f>
        <v>0</v>
      </c>
      <c r="Q241" s="41">
        <f>(F241-P241)</f>
        <v>0</v>
      </c>
    </row>
    <row r="242" spans="1:17" ht="7.5" customHeight="1" thickBot="1">
      <c r="A242" s="42"/>
      <c r="B242" s="45"/>
      <c r="C242" s="63"/>
      <c r="D242" s="63"/>
      <c r="E242" s="45"/>
      <c r="F242" s="80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9"/>
    </row>
    <row r="243" spans="1:17" ht="13.5" customHeight="1" thickBot="1">
      <c r="A243" s="245"/>
      <c r="B243" s="111" t="s">
        <v>169</v>
      </c>
      <c r="C243" s="112"/>
      <c r="D243" s="112"/>
      <c r="E243" s="111"/>
      <c r="F243" s="113">
        <f>SUM(F240:F242)</f>
        <v>0</v>
      </c>
      <c r="G243" s="113">
        <f aca="true" t="shared" si="42" ref="G243:Q243">SUM(G240:G242)</f>
        <v>0</v>
      </c>
      <c r="H243" s="113">
        <f t="shared" si="42"/>
        <v>0</v>
      </c>
      <c r="I243" s="113">
        <f t="shared" si="42"/>
        <v>0</v>
      </c>
      <c r="J243" s="113">
        <f t="shared" si="42"/>
        <v>0</v>
      </c>
      <c r="K243" s="113">
        <f t="shared" si="42"/>
        <v>0</v>
      </c>
      <c r="L243" s="113">
        <f t="shared" si="42"/>
        <v>0</v>
      </c>
      <c r="M243" s="113">
        <f t="shared" si="42"/>
        <v>0</v>
      </c>
      <c r="N243" s="113">
        <f t="shared" si="42"/>
        <v>0</v>
      </c>
      <c r="O243" s="113">
        <f t="shared" si="42"/>
        <v>0</v>
      </c>
      <c r="P243" s="113">
        <f t="shared" si="42"/>
        <v>0</v>
      </c>
      <c r="Q243" s="314">
        <f t="shared" si="42"/>
        <v>0</v>
      </c>
    </row>
    <row r="244" spans="1:17" ht="13.5" customHeight="1">
      <c r="A244" s="180"/>
      <c r="B244" s="171"/>
      <c r="C244" s="170"/>
      <c r="D244" s="170"/>
      <c r="E244" s="171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206"/>
    </row>
    <row r="245" spans="1:17" ht="13.5" customHeight="1">
      <c r="A245" s="180"/>
      <c r="B245" s="171"/>
      <c r="C245" s="170"/>
      <c r="D245" s="170"/>
      <c r="E245" s="171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206"/>
    </row>
    <row r="246" spans="1:17" ht="13.5" customHeight="1" thickBot="1">
      <c r="A246" s="92"/>
      <c r="B246" s="98" t="s">
        <v>190</v>
      </c>
      <c r="C246" s="173"/>
      <c r="D246" s="173"/>
      <c r="E246" s="174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5"/>
    </row>
    <row r="247" spans="1:17" ht="9" customHeight="1">
      <c r="A247" s="28"/>
      <c r="B247" s="29"/>
      <c r="C247" s="30"/>
      <c r="D247" s="30"/>
      <c r="E247" s="78"/>
      <c r="F247" s="50"/>
      <c r="G247" s="51"/>
      <c r="H247" s="51"/>
      <c r="I247" s="51"/>
      <c r="J247" s="51"/>
      <c r="K247" s="33"/>
      <c r="L247" s="33"/>
      <c r="M247" s="33"/>
      <c r="N247" s="33"/>
      <c r="O247" s="33"/>
      <c r="P247" s="33">
        <f>SUM(G247:O247)</f>
        <v>0</v>
      </c>
      <c r="Q247" s="35">
        <f>(F247-P247)</f>
        <v>0</v>
      </c>
    </row>
    <row r="248" spans="1:17" ht="13.5" customHeight="1">
      <c r="A248" s="36">
        <v>75</v>
      </c>
      <c r="B248" s="38" t="s">
        <v>65</v>
      </c>
      <c r="C248" s="83" t="s">
        <v>237</v>
      </c>
      <c r="D248" s="39" t="s">
        <v>232</v>
      </c>
      <c r="E248" s="38" t="s">
        <v>66</v>
      </c>
      <c r="F248" s="81">
        <v>18700</v>
      </c>
      <c r="G248" s="57"/>
      <c r="H248" s="40"/>
      <c r="I248" s="40"/>
      <c r="J248" s="40">
        <f>F248*2.87%</f>
        <v>536.6899999999999</v>
      </c>
      <c r="K248" s="40">
        <f>F248*3.04%</f>
        <v>568.48</v>
      </c>
      <c r="L248" s="55"/>
      <c r="M248" s="58">
        <v>0</v>
      </c>
      <c r="N248" s="40">
        <v>25</v>
      </c>
      <c r="O248" s="40">
        <v>50</v>
      </c>
      <c r="P248" s="40">
        <f>SUM(G248:O248)</f>
        <v>1180.17</v>
      </c>
      <c r="Q248" s="41">
        <f>(F248-P248)</f>
        <v>17519.83</v>
      </c>
    </row>
    <row r="249" spans="1:17" ht="9" customHeight="1" thickBot="1">
      <c r="A249" s="42"/>
      <c r="B249" s="45"/>
      <c r="C249" s="63"/>
      <c r="D249" s="63"/>
      <c r="E249" s="45"/>
      <c r="F249" s="80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9"/>
    </row>
    <row r="250" spans="1:17" ht="13.5" customHeight="1" thickBot="1">
      <c r="A250" s="245"/>
      <c r="B250" s="111" t="s">
        <v>147</v>
      </c>
      <c r="C250" s="112"/>
      <c r="D250" s="112"/>
      <c r="E250" s="111"/>
      <c r="F250" s="113">
        <f>SUM(F247:F249)</f>
        <v>18700</v>
      </c>
      <c r="G250" s="113">
        <f aca="true" t="shared" si="43" ref="G250:Q250">SUM(G247:G249)</f>
        <v>0</v>
      </c>
      <c r="H250" s="113">
        <f t="shared" si="43"/>
        <v>0</v>
      </c>
      <c r="I250" s="113">
        <f t="shared" si="43"/>
        <v>0</v>
      </c>
      <c r="J250" s="113">
        <f t="shared" si="43"/>
        <v>536.6899999999999</v>
      </c>
      <c r="K250" s="113">
        <f t="shared" si="43"/>
        <v>568.48</v>
      </c>
      <c r="L250" s="113">
        <f t="shared" si="43"/>
        <v>0</v>
      </c>
      <c r="M250" s="113">
        <f t="shared" si="43"/>
        <v>0</v>
      </c>
      <c r="N250" s="113">
        <f t="shared" si="43"/>
        <v>25</v>
      </c>
      <c r="O250" s="113">
        <f t="shared" si="43"/>
        <v>50</v>
      </c>
      <c r="P250" s="113">
        <f t="shared" si="43"/>
        <v>1180.17</v>
      </c>
      <c r="Q250" s="314">
        <f t="shared" si="43"/>
        <v>17519.83</v>
      </c>
    </row>
    <row r="251" spans="1:17" ht="7.5" customHeight="1" thickBot="1">
      <c r="A251" s="92"/>
      <c r="B251" s="161"/>
      <c r="C251" s="162"/>
      <c r="D251" s="162"/>
      <c r="E251" s="163"/>
      <c r="F251" s="164"/>
      <c r="G251" s="164"/>
      <c r="H251" s="165"/>
      <c r="I251" s="91"/>
      <c r="J251" s="91"/>
      <c r="K251" s="91"/>
      <c r="L251" s="166"/>
      <c r="M251" s="91"/>
      <c r="N251" s="91"/>
      <c r="O251" s="91"/>
      <c r="P251" s="91"/>
      <c r="Q251" s="186"/>
    </row>
    <row r="252" spans="1:17" ht="2.25" customHeight="1" hidden="1" thickBot="1">
      <c r="A252" s="92"/>
      <c r="B252" s="161"/>
      <c r="C252" s="162"/>
      <c r="D252" s="162"/>
      <c r="E252" s="163"/>
      <c r="F252" s="164"/>
      <c r="G252" s="164"/>
      <c r="H252" s="165"/>
      <c r="I252" s="91"/>
      <c r="J252" s="91"/>
      <c r="K252" s="91"/>
      <c r="L252" s="166"/>
      <c r="M252" s="91"/>
      <c r="N252" s="91"/>
      <c r="O252" s="91"/>
      <c r="P252" s="91"/>
      <c r="Q252" s="186"/>
    </row>
    <row r="253" spans="1:17" ht="15" customHeight="1" thickBot="1">
      <c r="A253" s="142"/>
      <c r="B253" s="167" t="s">
        <v>148</v>
      </c>
      <c r="C253" s="168"/>
      <c r="D253" s="168"/>
      <c r="E253" s="156"/>
      <c r="F253" s="169">
        <f aca="true" t="shared" si="44" ref="F253:Q253">SUM(F174+F199+F219+F237+F243+F250)</f>
        <v>693850</v>
      </c>
      <c r="G253" s="169">
        <f t="shared" si="44"/>
        <v>13682.49</v>
      </c>
      <c r="H253" s="169">
        <f t="shared" si="44"/>
        <v>376</v>
      </c>
      <c r="I253" s="169">
        <f t="shared" si="44"/>
        <v>0</v>
      </c>
      <c r="J253" s="169">
        <f t="shared" si="44"/>
        <v>19913.495</v>
      </c>
      <c r="K253" s="169">
        <f t="shared" si="44"/>
        <v>21093.039999999997</v>
      </c>
      <c r="L253" s="169">
        <f t="shared" si="44"/>
        <v>400</v>
      </c>
      <c r="M253" s="169">
        <f t="shared" si="44"/>
        <v>0</v>
      </c>
      <c r="N253" s="169">
        <f t="shared" si="44"/>
        <v>900</v>
      </c>
      <c r="O253" s="169">
        <f t="shared" si="44"/>
        <v>1800</v>
      </c>
      <c r="P253" s="169">
        <f t="shared" si="44"/>
        <v>58165.024999999994</v>
      </c>
      <c r="Q253" s="169">
        <f t="shared" si="44"/>
        <v>635684.965</v>
      </c>
    </row>
    <row r="254" spans="1:17" ht="15" customHeight="1">
      <c r="A254" s="204"/>
      <c r="B254" s="88"/>
      <c r="C254" s="233"/>
      <c r="D254" s="233"/>
      <c r="E254" s="137"/>
      <c r="F254" s="234"/>
      <c r="G254" s="234"/>
      <c r="H254" s="234"/>
      <c r="I254" s="234"/>
      <c r="J254" s="234"/>
      <c r="K254" s="234"/>
      <c r="L254" s="234"/>
      <c r="M254" s="234"/>
      <c r="N254" s="234"/>
      <c r="O254" s="235"/>
      <c r="P254" s="234"/>
      <c r="Q254" s="236"/>
    </row>
    <row r="255" spans="1:17" ht="12" customHeight="1" thickBot="1">
      <c r="A255" s="99"/>
      <c r="B255" s="100"/>
      <c r="C255" s="101"/>
      <c r="D255" s="101"/>
      <c r="E255" s="102"/>
      <c r="F255" s="103"/>
      <c r="G255" s="103"/>
      <c r="H255" s="104"/>
      <c r="I255" s="104"/>
      <c r="J255" s="104"/>
      <c r="K255" s="104"/>
      <c r="L255" s="105"/>
      <c r="M255" s="104"/>
      <c r="N255" s="104"/>
      <c r="O255" s="104"/>
      <c r="P255" s="104"/>
      <c r="Q255" s="106"/>
    </row>
    <row r="256" spans="1:17" ht="13.5" thickBot="1">
      <c r="A256" s="107"/>
      <c r="B256" s="108" t="s">
        <v>27</v>
      </c>
      <c r="C256" s="108"/>
      <c r="D256" s="108"/>
      <c r="E256" s="108"/>
      <c r="F256" s="207">
        <f aca="true" t="shared" si="45" ref="F256:Q256">SUM(F71+F81+F89+F96+F157+F253)</f>
        <v>2899450</v>
      </c>
      <c r="G256" s="207">
        <f t="shared" si="45"/>
        <v>180326.97999999998</v>
      </c>
      <c r="H256" s="207">
        <f t="shared" si="45"/>
        <v>1880</v>
      </c>
      <c r="I256" s="207">
        <f t="shared" si="45"/>
        <v>5950.599999999999</v>
      </c>
      <c r="J256" s="207">
        <f t="shared" si="45"/>
        <v>83214.215</v>
      </c>
      <c r="K256" s="207">
        <f t="shared" si="45"/>
        <v>84793.81</v>
      </c>
      <c r="L256" s="207">
        <f t="shared" si="45"/>
        <v>1460</v>
      </c>
      <c r="M256" s="207">
        <f t="shared" si="45"/>
        <v>12808.990000000002</v>
      </c>
      <c r="N256" s="207">
        <f t="shared" si="45"/>
        <v>1875</v>
      </c>
      <c r="O256" s="207">
        <f t="shared" si="45"/>
        <v>3750</v>
      </c>
      <c r="P256" s="207">
        <f t="shared" si="45"/>
        <v>376059.595</v>
      </c>
      <c r="Q256" s="207">
        <f t="shared" si="45"/>
        <v>2523390.395</v>
      </c>
    </row>
    <row r="257" spans="6:17" ht="12.75"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3" t="s">
        <v>0</v>
      </c>
    </row>
    <row r="258" spans="6:17" ht="12.75">
      <c r="F258" s="19"/>
      <c r="J258" s="273"/>
      <c r="K258" s="273"/>
      <c r="Q258" s="17" t="s">
        <v>235</v>
      </c>
    </row>
    <row r="259" ht="12.75">
      <c r="Q259" s="17"/>
    </row>
    <row r="261" spans="2:17" ht="12.75">
      <c r="B261" s="5"/>
      <c r="E261" s="5"/>
      <c r="H261" s="5"/>
      <c r="I261" s="5"/>
      <c r="J261" s="5"/>
      <c r="N261" s="5"/>
      <c r="O261" s="5"/>
      <c r="P261" s="5"/>
      <c r="Q261" s="16"/>
    </row>
    <row r="262" spans="2:17" ht="14.25">
      <c r="B262" s="131" t="s">
        <v>93</v>
      </c>
      <c r="C262" s="132"/>
      <c r="D262" s="132"/>
      <c r="E262" s="131" t="s">
        <v>94</v>
      </c>
      <c r="F262" s="133"/>
      <c r="G262" s="133"/>
      <c r="H262" s="339" t="s">
        <v>98</v>
      </c>
      <c r="I262" s="339"/>
      <c r="J262" s="339"/>
      <c r="K262" s="129"/>
      <c r="L262" s="22"/>
      <c r="M262" s="133"/>
      <c r="N262" s="338" t="s">
        <v>95</v>
      </c>
      <c r="O262" s="338"/>
      <c r="P262" s="338"/>
      <c r="Q262" s="17"/>
    </row>
    <row r="263" spans="2:17" ht="14.25">
      <c r="B263" s="131" t="s">
        <v>13</v>
      </c>
      <c r="C263" s="21"/>
      <c r="D263" s="21"/>
      <c r="E263" s="131" t="s">
        <v>40</v>
      </c>
      <c r="F263" s="133"/>
      <c r="G263" s="133"/>
      <c r="H263" s="338" t="s">
        <v>99</v>
      </c>
      <c r="I263" s="338"/>
      <c r="J263" s="338"/>
      <c r="K263" s="130"/>
      <c r="L263" s="133"/>
      <c r="M263" s="133"/>
      <c r="N263" s="338" t="s">
        <v>29</v>
      </c>
      <c r="O263" s="338"/>
      <c r="P263" s="338"/>
      <c r="Q263" s="9"/>
    </row>
  </sheetData>
  <sheetProtection/>
  <mergeCells count="17">
    <mergeCell ref="B5:Q5"/>
    <mergeCell ref="B7:Q7"/>
    <mergeCell ref="B6:Q6"/>
    <mergeCell ref="N263:P263"/>
    <mergeCell ref="N262:P262"/>
    <mergeCell ref="H262:J262"/>
    <mergeCell ref="H263:J263"/>
    <mergeCell ref="A9:Q9"/>
    <mergeCell ref="G11:N11"/>
    <mergeCell ref="A163:Q163"/>
    <mergeCell ref="G106:N106"/>
    <mergeCell ref="G164:N164"/>
    <mergeCell ref="G226:N226"/>
    <mergeCell ref="A55:Q55"/>
    <mergeCell ref="G57:N57"/>
    <mergeCell ref="A225:Q225"/>
    <mergeCell ref="A105:Q105"/>
  </mergeCells>
  <printOptions/>
  <pageMargins left="0.24" right="0.17" top="0.57" bottom="0.32" header="0.38" footer="1.47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CORPOTEL</dc:creator>
  <cp:keywords/>
  <dc:description/>
  <cp:lastModifiedBy>clebron</cp:lastModifiedBy>
  <cp:lastPrinted>2021-07-21T17:34:06Z</cp:lastPrinted>
  <dcterms:created xsi:type="dcterms:W3CDTF">2009-12-03T12:37:33Z</dcterms:created>
  <dcterms:modified xsi:type="dcterms:W3CDTF">2021-07-29T17:42:52Z</dcterms:modified>
  <cp:category/>
  <cp:version/>
  <cp:contentType/>
  <cp:contentStatus/>
</cp:coreProperties>
</file>