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<sst xmlns="http://schemas.openxmlformats.org/spreadsheetml/2006/main" count="799" uniqueCount="326">
  <si>
    <t>CORPHOTELS</t>
  </si>
  <si>
    <t>NOMBRE DEL EMPLEADO</t>
  </si>
  <si>
    <t>TOMAS SANCHEZ</t>
  </si>
  <si>
    <t>SALARIO</t>
  </si>
  <si>
    <t>MENSUAL</t>
  </si>
  <si>
    <t>RUTH DELANIA VASQUEZ MORENO</t>
  </si>
  <si>
    <t>TOTAL DEPTO: JURIDICO</t>
  </si>
  <si>
    <t>MARIA DEL CARMEN LEBRON LUCIANO</t>
  </si>
  <si>
    <t>CARGO  POR LA</t>
  </si>
  <si>
    <t>MAP</t>
  </si>
  <si>
    <t xml:space="preserve">  ADMINISTRATIVO FINANCIERO</t>
  </si>
  <si>
    <t>SECRETARIA DEP. FINANCIERO</t>
  </si>
  <si>
    <t>ANALISTA FINANCIERA</t>
  </si>
  <si>
    <t>CLASIFICACION DE CARGOS</t>
  </si>
  <si>
    <t xml:space="preserve">IMPUESTO </t>
  </si>
  <si>
    <t>SEGURO</t>
  </si>
  <si>
    <t>FONDO DE</t>
  </si>
  <si>
    <t>PENSIONES</t>
  </si>
  <si>
    <t>SEG. FAM.</t>
  </si>
  <si>
    <t>DE SALUD</t>
  </si>
  <si>
    <t>DEDUCIONES</t>
  </si>
  <si>
    <t>INAVI</t>
  </si>
  <si>
    <t>TOTAL</t>
  </si>
  <si>
    <t>DESCUENTO</t>
  </si>
  <si>
    <t>NETO A</t>
  </si>
  <si>
    <t>PAGAR</t>
  </si>
  <si>
    <t>TOTAL GENERAL</t>
  </si>
  <si>
    <t xml:space="preserve">NOMINA GENERAL </t>
  </si>
  <si>
    <t>GERENTE GENERAL</t>
  </si>
  <si>
    <t>DE HOTELES DEL ESTADO</t>
  </si>
  <si>
    <t>FRANCISCO ANTONIO REYES</t>
  </si>
  <si>
    <t>PAULINO GARCIA</t>
  </si>
  <si>
    <t>ANA LETICIA GONZALEZ RESTITUYO</t>
  </si>
  <si>
    <t>S/RENTA</t>
  </si>
  <si>
    <t>POR TSS</t>
  </si>
  <si>
    <t>#</t>
  </si>
  <si>
    <t>1 - GERENCIA  GENERAL</t>
  </si>
  <si>
    <t>ROSIBEL RODRIGUEZ CASTILLO</t>
  </si>
  <si>
    <t>ANGELY PAOLA RICARDO ROSARIO</t>
  </si>
  <si>
    <t>JOSE LUIS BOBONAGUA VARGAS</t>
  </si>
  <si>
    <t>FRANK  ALEXIS HOLGUIN JONES</t>
  </si>
  <si>
    <t>NIRZA MELANEA  PIÑA</t>
  </si>
  <si>
    <t>LARISSA LIBERTH BAEZ URBAEZ</t>
  </si>
  <si>
    <t>PAG. 1-6</t>
  </si>
  <si>
    <t>SUB- TOTAL DPTO. ADM.FINANCIERO</t>
  </si>
  <si>
    <t>TOTAL  DIVISION  CONTABILIDAD</t>
  </si>
  <si>
    <t>TOTAL DE PLANIFICACION Y DESARROLLO</t>
  </si>
  <si>
    <t>FUNERARIO</t>
  </si>
  <si>
    <t>INAVI - PLAN</t>
  </si>
  <si>
    <t>RESPONSABLE ACCESO,INFORM. PUBLICA</t>
  </si>
  <si>
    <t>RAMON ABRAHAM BRITO</t>
  </si>
  <si>
    <t>ANALISTA DE GESTION DE COBROS</t>
  </si>
  <si>
    <t>RAFAEL ANTONIO DURAN CHECO</t>
  </si>
  <si>
    <t>ROBERTO DE JS. ESTEVEZ EST.</t>
  </si>
  <si>
    <t>JOSE CARMEN RODRIGUEZ ESTEVEZ</t>
  </si>
  <si>
    <t>ADLER ROSY RODRIGUEZ DE JAQUEZ</t>
  </si>
  <si>
    <t xml:space="preserve">GERENTE GENERAL </t>
  </si>
  <si>
    <t>AUXILIAR DIV,CONTABILIDAD</t>
  </si>
  <si>
    <t>JARDINERO DEL PROY.ERC.PEPIN</t>
  </si>
  <si>
    <t>JARDINERO EN  PROY.ERCILIA PEPIN</t>
  </si>
  <si>
    <t>SENASA</t>
  </si>
  <si>
    <t>JOSE LUIS JAQUEZ RODRIGUEZ</t>
  </si>
  <si>
    <t>JARDINERO EN PROY, ERC.PEPIN</t>
  </si>
  <si>
    <t>ELLIANDY JAZMIN TEJEDA MORA</t>
  </si>
  <si>
    <t>SANDRO DE JESUS SALCE REYES</t>
  </si>
  <si>
    <t>VIGILANTE EN EL PROY.LA MANSION</t>
  </si>
  <si>
    <t>JUAN DANIEL VARGAS CALDERON</t>
  </si>
  <si>
    <t>TOTAL DPTO.REC. HUMANOS</t>
  </si>
  <si>
    <t>ANALISTA DE REC. HUMANOS</t>
  </si>
  <si>
    <t>SUPERV.DE VIGILANTE PROY. MANSION</t>
  </si>
  <si>
    <t>HOTELERA Y DESARROLLO DEL TURISMO</t>
  </si>
  <si>
    <t xml:space="preserve">CORPORACION DE FOMENTO DE LA INDUSTRIA </t>
  </si>
  <si>
    <t>MANUEL ENRIQUE RICARDO ROSARIO</t>
  </si>
  <si>
    <t>ASP</t>
  </si>
  <si>
    <t xml:space="preserve"> CORPOTELS</t>
  </si>
  <si>
    <t>MARCOS RAFAEL OLIVO RODRIGUEZ</t>
  </si>
  <si>
    <t>YOJANIA ELOISA MONTERO ROJAS</t>
  </si>
  <si>
    <t>CONSERJE, HOTEL VILLA SUIZA DE S.</t>
  </si>
  <si>
    <t>VIGILANTE EN EL PROY. LA MANSION</t>
  </si>
  <si>
    <t>NOES GARCIA MIGUEL</t>
  </si>
  <si>
    <t>VIGILANTE EN EL HOTEL VILLA SUIZA</t>
  </si>
  <si>
    <t>RAMON ALEJANDRO COLLADO</t>
  </si>
  <si>
    <t>DEMETRIO GARCIA</t>
  </si>
  <si>
    <t>JARDINERO EN EL HOTEL VILLA SUIZA</t>
  </si>
  <si>
    <t xml:space="preserve">ANALISTA DE GESTION DE COBRO </t>
  </si>
  <si>
    <t>DETALLE SUELDOS DE LOS EMPLEADOS</t>
  </si>
  <si>
    <t>1-</t>
  </si>
  <si>
    <t>IMP.S/RENTA</t>
  </si>
  <si>
    <t>SEGUROS PERSONAL</t>
  </si>
  <si>
    <t>SEGUROS ADICIONAL</t>
  </si>
  <si>
    <t>SEGUROS FAM,DE SALUD</t>
  </si>
  <si>
    <t>FONDO DE PENSION(AFP)</t>
  </si>
  <si>
    <t>PLAN FUNERARIO</t>
  </si>
  <si>
    <t>EMPLEADO FELIZ</t>
  </si>
  <si>
    <t>ASOC,SERVIDORES PUB.(ASP)</t>
  </si>
  <si>
    <t xml:space="preserve">EMPLEADO               </t>
  </si>
  <si>
    <t xml:space="preserve">SUELDO BRUTO           </t>
  </si>
  <si>
    <t xml:space="preserve">TOTAL DESCUENTOS           </t>
  </si>
  <si>
    <t>:</t>
  </si>
  <si>
    <t>FECHA SOLICITUD</t>
  </si>
  <si>
    <t>2-</t>
  </si>
  <si>
    <t>3-</t>
  </si>
  <si>
    <t>Preparado Por:</t>
  </si>
  <si>
    <t>RELACIONISTA PUBLICO</t>
  </si>
  <si>
    <t>ROSENDO ARSENIO BORGES R.</t>
  </si>
  <si>
    <t xml:space="preserve"> MARIA DEL C. LEBRON L.</t>
  </si>
  <si>
    <t xml:space="preserve"> NIRZA M. PIÑA</t>
  </si>
  <si>
    <t xml:space="preserve"> ROSENDO ARSENIO BORGES R.</t>
  </si>
  <si>
    <t>ANALISTA DE PLANIF. Y DESARROLLO</t>
  </si>
  <si>
    <r>
      <rPr>
        <b/>
        <i/>
        <u val="single"/>
        <sz val="14"/>
        <color indexed="56"/>
        <rFont val="Cambria"/>
        <family val="1"/>
      </rPr>
      <t xml:space="preserve">ESTATUS: </t>
    </r>
    <r>
      <rPr>
        <b/>
        <i/>
        <sz val="14"/>
        <color indexed="56"/>
        <rFont val="Cambria"/>
        <family val="1"/>
      </rPr>
      <t>(TODOS EMPLEADOS FIJO)</t>
    </r>
  </si>
  <si>
    <t>DANIEL FEBRIEL R.</t>
  </si>
  <si>
    <t>ENC. DPTO. ADM-FINANCIERO</t>
  </si>
  <si>
    <t>TOTAL DPTO. GERENCIA GENERAL</t>
  </si>
  <si>
    <t>TOTAL   COBROS</t>
  </si>
  <si>
    <t xml:space="preserve">  TOTAL ADMINISTRATIVO FINANCIERO</t>
  </si>
  <si>
    <t>TOTAL  SERVICIOS GENERALES</t>
  </si>
  <si>
    <t>SECRETARIA DPTO. REC. HUMANOS</t>
  </si>
  <si>
    <t>VIGILANTE  EN EL PROY.LA MANSION</t>
  </si>
  <si>
    <t xml:space="preserve"> JARDINERO EN EL ,PROY.LA MANSION</t>
  </si>
  <si>
    <t>CONSERJE</t>
  </si>
  <si>
    <t>VANESSA ELIZABETH VASQUEZ ZARZUELA</t>
  </si>
  <si>
    <t>JOSE ANTONIO QUIROZ ROJAS</t>
  </si>
  <si>
    <t>ASISTENTE GERENCIA</t>
  </si>
  <si>
    <t xml:space="preserve">WAREN ANTONIO GUZMAN </t>
  </si>
  <si>
    <t>ASISTENTE EJECUTIVO</t>
  </si>
  <si>
    <t>RAMON DARIO GONZALEZ SANTANA</t>
  </si>
  <si>
    <t xml:space="preserve"> ASIST. DE LA GERENCIA GRAL.</t>
  </si>
  <si>
    <t>DANIEL LEONTE FEBRIEL RAMIREZ</t>
  </si>
  <si>
    <t xml:space="preserve"> ENC.DPTO.ADMIN-FINANCIERO</t>
  </si>
  <si>
    <t>JUAN NICOLAS MIGUEL MENDEZ FELIX</t>
  </si>
  <si>
    <t>ERLY  RENIOR ALMONTE TEJADA</t>
  </si>
  <si>
    <t>ENC. DEPARTAMENTO LEGAL</t>
  </si>
  <si>
    <t>MAGDALENA VASQUEZ LARA</t>
  </si>
  <si>
    <t>SANDY WILLIAM HERRERA TEJEDA</t>
  </si>
  <si>
    <t>ASISTENTE DE INGENIERIA</t>
  </si>
  <si>
    <t>VIOLETA INDIANA ESPAILLAT TORIBIO</t>
  </si>
  <si>
    <t>ENC.DE RECURSOS HUMANOS</t>
  </si>
  <si>
    <t>JUAN CARLOS ECHENIQUE DE LOS SANTOS</t>
  </si>
  <si>
    <t>COORDINADORA DE GABINETE</t>
  </si>
  <si>
    <t>PARALEGAL</t>
  </si>
  <si>
    <t>SUPERVISOR DE TRANSPORTACION</t>
  </si>
  <si>
    <t>ENC. SECCION DE PRESUPUESTO</t>
  </si>
  <si>
    <t>ANTONIO GUZMAN</t>
  </si>
  <si>
    <t>SUPERVISOR DE MANTENIMIENTO</t>
  </si>
  <si>
    <t>YICAURIS NACIEL TEJEDA PEGUERO</t>
  </si>
  <si>
    <t>AUXILIAR DE ARCHIVO</t>
  </si>
  <si>
    <t>YANET ALTAGRACIA CESPEDES CORDERO</t>
  </si>
  <si>
    <t>TOTAL  ACCESO A LA INFORMACION</t>
  </si>
  <si>
    <t>TOTAL  SECCION DE PRESUPUESTO</t>
  </si>
  <si>
    <t>TOTAL  SECCION DE COMPRA Y CONTRATACIONES</t>
  </si>
  <si>
    <t>TOTAL DE LA TECNOLOGIA DE LA INFORMACION</t>
  </si>
  <si>
    <t>SUB- TOTAL GERENCIA GENERAL</t>
  </si>
  <si>
    <t>TOTAL DE COMUNICACIÓN Y RELACIONES PUBLICAS</t>
  </si>
  <si>
    <t>1-3 SECCION DE COMUNICACIÓN Y RELACIONES PUBLICAS</t>
  </si>
  <si>
    <t>TOTAL  SUB DIRECTORES</t>
  </si>
  <si>
    <t>SUB- TOTAL D SUPERV. (PROY.ERCILIA PEPIN)</t>
  </si>
  <si>
    <t>SUB- TOTAL SUPERV. (PROY.LA MANSION)</t>
  </si>
  <si>
    <t>SUB- TOTAL SUPERV.  ( HOTEL VILLA SUIZA)</t>
  </si>
  <si>
    <t>SUB- TOTAL SUPERV.  ( HOTEL MONTAÑA)</t>
  </si>
  <si>
    <t>TOTAL ING. Y SUPERV.HOTELES DEL EST.</t>
  </si>
  <si>
    <t>VIRGINIA ESLETT DE LA NUEZ ALVAREZ</t>
  </si>
  <si>
    <t>SUB-DIRECTORES</t>
  </si>
  <si>
    <t>ANGEL MARIA BRITO ROSARIO</t>
  </si>
  <si>
    <t>DAIRY CAROLINA MARTINEZ DIAS</t>
  </si>
  <si>
    <t>SECRETARIA DE LA GERENCIA G.</t>
  </si>
  <si>
    <t>ALGENIS FERRERAS GOMEZ</t>
  </si>
  <si>
    <t>ANALISTA,DE LA GESTION COBROS</t>
  </si>
  <si>
    <t>NELSON VENTURA ANGUSTIA</t>
  </si>
  <si>
    <t>MENSAJERO EXTERNO</t>
  </si>
  <si>
    <t>CHOFER</t>
  </si>
  <si>
    <t>HECTOR SOTO</t>
  </si>
  <si>
    <t>MIOSOTTIS AZULIS MATOS HEREDIA</t>
  </si>
  <si>
    <t>CONSERJE OFICINA ADMINISTRATIVA</t>
  </si>
  <si>
    <t>ANTONIO CUEVAS SALDAÑA</t>
  </si>
  <si>
    <t>FREDDY DE LA ALT.BATHER BAEZ</t>
  </si>
  <si>
    <t>JOSE MIGUEL VELAZQUEZ TEJEDA</t>
  </si>
  <si>
    <t>JARDINERO PROY,ERC.PEPIN</t>
  </si>
  <si>
    <t>STEFANY ALEXANDRA MARIA JIMENEZ</t>
  </si>
  <si>
    <t>ANALISTA,SECCION DE COMPRAS</t>
  </si>
  <si>
    <t>JOSE ABRAHAM TIBURCIO MOLINA</t>
  </si>
  <si>
    <t>SUB- TOTAL SUPERV.  ( HOTEL  S.J M.)</t>
  </si>
  <si>
    <t>DE PROYECTOS</t>
  </si>
  <si>
    <t>TOTAL DPTO:  ING. Y SUPERV. DE PROYECTOS</t>
  </si>
  <si>
    <t>PAG,1/5</t>
  </si>
  <si>
    <t>PAG,2/5</t>
  </si>
  <si>
    <t>PAG,3/5</t>
  </si>
  <si>
    <t>PAG,4/5</t>
  </si>
  <si>
    <t>PAG,5/5</t>
  </si>
  <si>
    <t>1-1 SUB DIRECTORES</t>
  </si>
  <si>
    <t>1-2  OFICINA DE ACCESO A LA INFORMACION</t>
  </si>
  <si>
    <t>1-4 DIVISION DE LA TECNOLOGIA DE LA INFORMACION</t>
  </si>
  <si>
    <t>2- DEPARTAMENTO:  JURIDICO</t>
  </si>
  <si>
    <t xml:space="preserve">      3- DPTO. DE RECURSOS HUMANO</t>
  </si>
  <si>
    <t>4- DPTO. PLANIFICACION Y DESARROLLO</t>
  </si>
  <si>
    <t>5-  DEPARTAMENTO</t>
  </si>
  <si>
    <t>6- DPTO.ING. Y SUPERV.</t>
  </si>
  <si>
    <t>6-1 PROYECTO ERCILIA PEPIN</t>
  </si>
  <si>
    <t>6-2 PROYECTO LA MANSION</t>
  </si>
  <si>
    <t>6-3 HOTEL VILLA SUIZA</t>
  </si>
  <si>
    <t>6-4 HOTEL SAN JUAN DE LAS MAGUANAS</t>
  </si>
  <si>
    <t>6-5 HOTEL MONTAÑA</t>
  </si>
  <si>
    <t>5-2 SECCION DE COMPRAS - CONTRATACIONES</t>
  </si>
  <si>
    <t>5-1 DIVISION DE CONTABILIDAD</t>
  </si>
  <si>
    <t>5-3 SECCION DE PRESUPUESTO</t>
  </si>
  <si>
    <t>5-4 SECCION  COBROS</t>
  </si>
  <si>
    <t>5-5  SECCION DE SERVICIOS GENERALES</t>
  </si>
  <si>
    <t>SOPORTE TECNICO</t>
  </si>
  <si>
    <t>VIGILANTE PROY.ERC, PEPIN</t>
  </si>
  <si>
    <t>LUIS SILVESTRE RAMIREZ ALMONTE</t>
  </si>
  <si>
    <t>ADMINIST.COMPLEJO ERC.PEPIN</t>
  </si>
  <si>
    <t>HIPOLITO TIBURCIO MENDOZA</t>
  </si>
  <si>
    <t>SUPERV.DE MANT.PROY.ERC.PEPIN</t>
  </si>
  <si>
    <t>BERNARDO DURAN DE LA CRUZ</t>
  </si>
  <si>
    <t>VIGILANTE EN PROY, ERC.PEPIN</t>
  </si>
  <si>
    <t>WILSON ANTONIO DELGADO HERNANDEZ</t>
  </si>
  <si>
    <t>JARDINERO, PROY.ERC.PEPIN</t>
  </si>
  <si>
    <t>RAMON EXPEDITO ESTEVEZ CABRAL</t>
  </si>
  <si>
    <t>VIGILANTE PROY.LA MANSION</t>
  </si>
  <si>
    <t>FELIX JAVIER JAQUEZ LOPEZ</t>
  </si>
  <si>
    <t>JORGE LUIS BRISITA CASTILLO</t>
  </si>
  <si>
    <t>JOSE MIGUEL VASQUEZ PEÑA</t>
  </si>
  <si>
    <t>036-0045710-9</t>
  </si>
  <si>
    <t>BEATO ANT. J. CEBALLOS FRANCISCO</t>
  </si>
  <si>
    <t>ENC, DPTO. DE INGENIERIA</t>
  </si>
  <si>
    <t>ARIEL ANTONIO RIVAS CRUZ</t>
  </si>
  <si>
    <t>ADMINIST. PROY,LA MANSION</t>
  </si>
  <si>
    <t>JUAN LUIS MARMOLEJOS MORETA</t>
  </si>
  <si>
    <t xml:space="preserve">SOPORTE TECNICO </t>
  </si>
  <si>
    <t>VICTOR MANUEL DIAZ LUGO</t>
  </si>
  <si>
    <t>ADMINIST,TECNOLOGIA DE LA INFORMACION</t>
  </si>
  <si>
    <t>ALBA IRIS RAMIREZ MONTERO</t>
  </si>
  <si>
    <t>ASESORA INFORMATICA</t>
  </si>
  <si>
    <t>EDDY ANDRES MONTERO MONTERO</t>
  </si>
  <si>
    <t>AYUDANTE ELECTRICISTA Y MANT.</t>
  </si>
  <si>
    <t>DIANA LISBETH GRULLON DURAN</t>
  </si>
  <si>
    <t>SECRETARIA DEL PROY. ERCILIA PEPIN</t>
  </si>
  <si>
    <t>JULIO CESAR PAULINO RAMIREZ</t>
  </si>
  <si>
    <t>VIGILANTE DEL PROY. ERCILIA PEPIN</t>
  </si>
  <si>
    <t>NOEMI ESPINAL MIESES</t>
  </si>
  <si>
    <t>SECRETARIA PROY. LA MANSION</t>
  </si>
  <si>
    <t>SEXO</t>
  </si>
  <si>
    <t>M</t>
  </si>
  <si>
    <t>F</t>
  </si>
  <si>
    <t xml:space="preserve">FUNCION </t>
  </si>
  <si>
    <t>SUELDO NETO (DEPOSITADO EN BANCO)</t>
  </si>
  <si>
    <t>JUNIO 21,/2020</t>
  </si>
  <si>
    <t>CEDULA#</t>
  </si>
  <si>
    <t>JULIO 21,/2020</t>
  </si>
  <si>
    <t>DETALLE SUELDO  DEL EMPLEADO</t>
  </si>
  <si>
    <t>ALEXANDER DE JESUS RAMIREZ R.</t>
  </si>
  <si>
    <t>036-0047609-1</t>
  </si>
  <si>
    <t>ADRIAN ARTURO LOPEZ RODRIGUEZ</t>
  </si>
  <si>
    <t>402-3915201-6</t>
  </si>
  <si>
    <t>OTROS</t>
  </si>
  <si>
    <t>DESCTOS.</t>
  </si>
  <si>
    <t>DENIA ALTAGRACIA BATHER BAEZ</t>
  </si>
  <si>
    <t>AUXILIAR DE CONTABILIDAD</t>
  </si>
  <si>
    <t>FRANCISCO ANTONIO PERALTA POLANCO</t>
  </si>
  <si>
    <t>ENC. DIVISION  DE COMPRAS</t>
  </si>
  <si>
    <t>NELSY FERNANDA YISSELL CABRERA GILBERT</t>
  </si>
  <si>
    <t>SECRETARIA</t>
  </si>
  <si>
    <t>RAMONA MEJIA ESCALANTE</t>
  </si>
  <si>
    <t>RECEPCIONISTA</t>
  </si>
  <si>
    <t>VICTOR MIGUEL CERDA</t>
  </si>
  <si>
    <t>ALEJANDRO MANUEL FERNANDEZ DE LA R.</t>
  </si>
  <si>
    <t>INSPECTOR DEL HOTEL MONTAÑA</t>
  </si>
  <si>
    <t>6-11 PLAZA EL NARANJO</t>
  </si>
  <si>
    <t>TOTAL  PLAZA EL NARANJO</t>
  </si>
  <si>
    <t>JAHIRO CARABALLO BAEZ</t>
  </si>
  <si>
    <t>ANDREA SANCHEZ DE DEL VILLAR</t>
  </si>
  <si>
    <t>CONSERJE EN LA PLAZA EL NARANJO</t>
  </si>
  <si>
    <t>JOHANIS FRANCISCO RIVERA RIVERA</t>
  </si>
  <si>
    <t>AYUDANTE DE MANT.PLAZA EL NARANJO</t>
  </si>
  <si>
    <t>JUAN MATIAS MEJIA</t>
  </si>
  <si>
    <t>JARDINERO EN LA PLAZA EL NARANJO</t>
  </si>
  <si>
    <t>JUAN BAUTISTA PERDOMO</t>
  </si>
  <si>
    <t>ENC. DIVISION DE CONTABILIDAD</t>
  </si>
  <si>
    <t>ENC. DIV. CONTABILIDAD</t>
  </si>
  <si>
    <t>ISABEL MARIA BUENO ESPINAL</t>
  </si>
  <si>
    <t>AUXILIAR ADMINISTRATIVO PROY. ERC.PEPIN</t>
  </si>
  <si>
    <t>RAMON GUSTAVO DELGADO ARACENA</t>
  </si>
  <si>
    <t>AYUDANTE DE MANTENIMIENTO PROY.ERC, PEPIN</t>
  </si>
  <si>
    <t>ALEXA MARIE LEIBA PERALTA</t>
  </si>
  <si>
    <t>JUAN FRANCISCO MARTE MARTE</t>
  </si>
  <si>
    <t>SUPERVISOR DE BRIGADA</t>
  </si>
  <si>
    <t>FERNANDO OLEA PICHARDO</t>
  </si>
  <si>
    <t>CONSERJE,LA PLAZA EL NARANJO</t>
  </si>
  <si>
    <t>6- DPTO. DE ING. Y SUPERV.</t>
  </si>
  <si>
    <t>SUPERVISOR , LA PLAZA EL NARANJO</t>
  </si>
  <si>
    <t>GETEC MELQUICEDEC RODRIGUEZ R.</t>
  </si>
  <si>
    <t xml:space="preserve"> M </t>
  </si>
  <si>
    <t>ENRIQUE DE JESUS TAPIA</t>
  </si>
  <si>
    <t>JOSE ERNESTO SANTOS DE LOS SANTOS</t>
  </si>
  <si>
    <t>NILSA ARALIS DE LEON FERNANDEZ</t>
  </si>
  <si>
    <t xml:space="preserve"> F </t>
  </si>
  <si>
    <t>SUPERVISORA HOTEL MAGUANA</t>
  </si>
  <si>
    <t>TOTAL D SUPERV. (PROY.ERCILIA PEPIN)</t>
  </si>
  <si>
    <t>JATNNA RODRIGUEZ FIGUEREO</t>
  </si>
  <si>
    <t>AUXILIAR ADMINISTRATIVO</t>
  </si>
  <si>
    <t>RAFAEL EMILIO SOTO DE LOS SANTOS</t>
  </si>
  <si>
    <t>SANTO ANTONIO DE LA CRUZ SERRANO</t>
  </si>
  <si>
    <t>JARDINERO DEL PROY.ERCILIA PEPIN</t>
  </si>
  <si>
    <t>MARITZA ALT.ORBE CUSTODIO</t>
  </si>
  <si>
    <t>CONSERJE PROY,ERCILIA PEPIN</t>
  </si>
  <si>
    <t>RAMON MARIA GARCIA VICTORIANO</t>
  </si>
  <si>
    <t>AYUDANTE DE MANT. ERCILIA PEPIN</t>
  </si>
  <si>
    <t>MARIA NELIA AQUINO DE  DE LA ROSA</t>
  </si>
  <si>
    <t>CONSERJE DEL PROY,LA MANSION</t>
  </si>
  <si>
    <t>GREILYN ROCHELYS MOTA</t>
  </si>
  <si>
    <t>NANCY OMEGA SEGURA MATOS DE ARIAS</t>
  </si>
  <si>
    <t>CONSERJE DEL HOTEL VILLA SUIZA</t>
  </si>
  <si>
    <t>MARIA ALTAGRACIA GARCIA.HENRIQUEZ</t>
  </si>
  <si>
    <t>CONSERJE DEL HOTEL VILLA S.</t>
  </si>
  <si>
    <t>TOMASINA MARTINA GUERRERO</t>
  </si>
  <si>
    <t>6-6 HOTEL SANCRISTOBAL</t>
  </si>
  <si>
    <t>SUB- TOTAL SUPERV.  ( HOTEL SANCRISTOBAL)</t>
  </si>
  <si>
    <t>GUSTAVO MONTERO DIAZ</t>
  </si>
  <si>
    <t>VIGILANTE,TERRERNO SAN CRISTOBAL</t>
  </si>
  <si>
    <t>MARCIA MARIA CASTILLO GENAO</t>
  </si>
  <si>
    <t>SUPERV.PROP. TERRERNO SAN CRISTOBAL</t>
  </si>
  <si>
    <t>CORRESPONDIENTE NOVIEMBRE,/2021</t>
  </si>
  <si>
    <t>VIGILANTE HOTEL MONTAÑA</t>
  </si>
  <si>
    <t>N.G. NOVIEMBRE,/2021</t>
  </si>
  <si>
    <t>INSPECTOR DE LA PLAZA NARANJO</t>
  </si>
  <si>
    <t>ESTATUS</t>
  </si>
  <si>
    <t>FIJO</t>
  </si>
</sst>
</file>

<file path=xl/styles.xml><?xml version="1.0" encoding="utf-8"?>
<styleSheet xmlns="http://schemas.openxmlformats.org/spreadsheetml/2006/main">
  <numFmts count="2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0.0"/>
    <numFmt numFmtId="179" formatCode="_([$€-2]* #,##0.00_);_([$€-2]* \(#,##0.00\);_([$€-2]* &quot;-&quot;??_)"/>
  </numFmts>
  <fonts count="1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14"/>
      <color indexed="56"/>
      <name val="Cambria"/>
      <family val="1"/>
    </font>
    <font>
      <b/>
      <i/>
      <sz val="14"/>
      <color indexed="5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56"/>
      <name val="Arial"/>
      <family val="2"/>
    </font>
    <font>
      <b/>
      <i/>
      <sz val="8"/>
      <color indexed="56"/>
      <name val="Calibri"/>
      <family val="2"/>
    </font>
    <font>
      <b/>
      <u val="single"/>
      <sz val="14"/>
      <color indexed="56"/>
      <name val="Futura PT Book"/>
      <family val="2"/>
    </font>
    <font>
      <b/>
      <sz val="10"/>
      <color indexed="56"/>
      <name val="Futura PT Book"/>
      <family val="2"/>
    </font>
    <font>
      <sz val="12"/>
      <color indexed="56"/>
      <name val="Futura PT Book"/>
      <family val="2"/>
    </font>
    <font>
      <b/>
      <i/>
      <sz val="12"/>
      <color indexed="56"/>
      <name val="Futura PT Book"/>
      <family val="2"/>
    </font>
    <font>
      <b/>
      <sz val="8"/>
      <color indexed="18"/>
      <name val="Aharoni"/>
      <family val="0"/>
    </font>
    <font>
      <b/>
      <u val="single"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sz val="9"/>
      <color indexed="8"/>
      <name val="Arial"/>
      <family val="2"/>
    </font>
    <font>
      <b/>
      <i/>
      <sz val="8"/>
      <color indexed="56"/>
      <name val="Bell MT"/>
      <family val="1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9"/>
      <color indexed="62"/>
      <name val="Cambria"/>
      <family val="1"/>
    </font>
    <font>
      <b/>
      <sz val="9"/>
      <color indexed="8"/>
      <name val="Cambria"/>
      <family val="1"/>
    </font>
    <font>
      <sz val="9"/>
      <color indexed="60"/>
      <name val="Cambria"/>
      <family val="1"/>
    </font>
    <font>
      <i/>
      <sz val="9"/>
      <color indexed="8"/>
      <name val="Cambria"/>
      <family val="1"/>
    </font>
    <font>
      <b/>
      <i/>
      <sz val="10"/>
      <color indexed="56"/>
      <name val="Cambria"/>
      <family val="1"/>
    </font>
    <font>
      <b/>
      <i/>
      <sz val="8"/>
      <color indexed="56"/>
      <name val="Cambria"/>
      <family val="1"/>
    </font>
    <font>
      <b/>
      <i/>
      <sz val="10"/>
      <name val="Cambria"/>
      <family val="1"/>
    </font>
    <font>
      <sz val="10"/>
      <name val="Cambria"/>
      <family val="1"/>
    </font>
    <font>
      <i/>
      <sz val="9"/>
      <color indexed="56"/>
      <name val="Cambria"/>
      <family val="1"/>
    </font>
    <font>
      <b/>
      <i/>
      <sz val="9"/>
      <color indexed="56"/>
      <name val="Cambria"/>
      <family val="1"/>
    </font>
    <font>
      <b/>
      <i/>
      <u val="single"/>
      <sz val="9"/>
      <color indexed="56"/>
      <name val="Cambria"/>
      <family val="1"/>
    </font>
    <font>
      <i/>
      <sz val="10"/>
      <color indexed="56"/>
      <name val="Cambria"/>
      <family val="1"/>
    </font>
    <font>
      <b/>
      <i/>
      <sz val="9"/>
      <color indexed="56"/>
      <name val="Bell MT"/>
      <family val="1"/>
    </font>
    <font>
      <b/>
      <i/>
      <sz val="10"/>
      <color indexed="56"/>
      <name val="Bell MT"/>
      <family val="1"/>
    </font>
    <font>
      <sz val="9"/>
      <color indexed="40"/>
      <name val="Cambria"/>
      <family val="1"/>
    </font>
    <font>
      <b/>
      <i/>
      <sz val="11"/>
      <color indexed="56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color indexed="56"/>
      <name val="Cambria"/>
      <family val="1"/>
    </font>
    <font>
      <b/>
      <sz val="10"/>
      <color indexed="18"/>
      <name val="Cambria"/>
      <family val="1"/>
    </font>
    <font>
      <b/>
      <i/>
      <u val="single"/>
      <sz val="8"/>
      <color indexed="56"/>
      <name val="Cambria"/>
      <family val="1"/>
    </font>
    <font>
      <b/>
      <sz val="10"/>
      <color indexed="10"/>
      <name val="Cambria"/>
      <family val="1"/>
    </font>
    <font>
      <b/>
      <i/>
      <sz val="11"/>
      <color indexed="17"/>
      <name val="Cambria"/>
      <family val="1"/>
    </font>
    <font>
      <b/>
      <i/>
      <sz val="12"/>
      <color indexed="56"/>
      <name val="Cambria"/>
      <family val="1"/>
    </font>
    <font>
      <b/>
      <i/>
      <u val="single"/>
      <sz val="10"/>
      <color indexed="56"/>
      <name val="Cambria"/>
      <family val="1"/>
    </font>
    <font>
      <b/>
      <i/>
      <sz val="8"/>
      <color indexed="56"/>
      <name val="Arial"/>
      <family val="2"/>
    </font>
    <font>
      <b/>
      <i/>
      <sz val="11"/>
      <name val="Cambria"/>
      <family val="1"/>
    </font>
    <font>
      <i/>
      <sz val="11"/>
      <name val="Cambria"/>
      <family val="1"/>
    </font>
    <font>
      <i/>
      <sz val="11"/>
      <color indexed="8"/>
      <name val="Cambria"/>
      <family val="1"/>
    </font>
    <font>
      <b/>
      <i/>
      <u val="single"/>
      <sz val="11"/>
      <name val="Cambria"/>
      <family val="1"/>
    </font>
    <font>
      <b/>
      <i/>
      <sz val="12"/>
      <name val="Cambria"/>
      <family val="1"/>
    </font>
    <font>
      <sz val="11"/>
      <color indexed="8"/>
      <name val="Cambria"/>
      <family val="1"/>
    </font>
    <font>
      <sz val="9"/>
      <color indexed="59"/>
      <name val="Cambria"/>
      <family val="1"/>
    </font>
    <font>
      <sz val="9"/>
      <color indexed="10"/>
      <name val="Cambria"/>
      <family val="1"/>
    </font>
    <font>
      <b/>
      <i/>
      <sz val="9"/>
      <color indexed="17"/>
      <name val="Cambria"/>
      <family val="1"/>
    </font>
    <font>
      <b/>
      <sz val="8"/>
      <color indexed="18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2060"/>
      <name val="Arial"/>
      <family val="2"/>
    </font>
    <font>
      <b/>
      <i/>
      <sz val="8"/>
      <color rgb="FF002060"/>
      <name val="Calibri"/>
      <family val="2"/>
    </font>
    <font>
      <b/>
      <u val="single"/>
      <sz val="14"/>
      <color rgb="FF002060"/>
      <name val="Futura PT Book"/>
      <family val="2"/>
    </font>
    <font>
      <b/>
      <sz val="10"/>
      <color rgb="FF002060"/>
      <name val="Futura PT Book"/>
      <family val="2"/>
    </font>
    <font>
      <sz val="12"/>
      <color rgb="FF002060"/>
      <name val="Futura PT Book"/>
      <family val="2"/>
    </font>
    <font>
      <b/>
      <i/>
      <sz val="12"/>
      <color rgb="FF002060"/>
      <name val="Futura PT Book"/>
      <family val="2"/>
    </font>
    <font>
      <b/>
      <sz val="8"/>
      <color theme="3" tint="-0.24997000396251678"/>
      <name val="Aharoni"/>
      <family val="0"/>
    </font>
    <font>
      <b/>
      <u val="single"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sz val="9"/>
      <color theme="1"/>
      <name val="Arial"/>
      <family val="2"/>
    </font>
    <font>
      <b/>
      <i/>
      <sz val="8"/>
      <color rgb="FF002060"/>
      <name val="Bell MT"/>
      <family val="1"/>
    </font>
    <font>
      <sz val="9"/>
      <color theme="1"/>
      <name val="Cambria"/>
      <family val="1"/>
    </font>
    <font>
      <sz val="9"/>
      <color theme="4" tint="-0.24997000396251678"/>
      <name val="Cambria"/>
      <family val="1"/>
    </font>
    <font>
      <b/>
      <sz val="9"/>
      <color theme="1"/>
      <name val="Cambria"/>
      <family val="1"/>
    </font>
    <font>
      <sz val="9"/>
      <color rgb="FFC00000"/>
      <name val="Cambria"/>
      <family val="1"/>
    </font>
    <font>
      <i/>
      <sz val="9"/>
      <color theme="1"/>
      <name val="Cambria"/>
      <family val="1"/>
    </font>
    <font>
      <b/>
      <i/>
      <sz val="10"/>
      <color rgb="FF002060"/>
      <name val="Cambria"/>
      <family val="1"/>
    </font>
    <font>
      <b/>
      <i/>
      <sz val="8"/>
      <color rgb="FF002060"/>
      <name val="Cambria"/>
      <family val="1"/>
    </font>
    <font>
      <i/>
      <sz val="9"/>
      <color rgb="FF002060"/>
      <name val="Cambria"/>
      <family val="1"/>
    </font>
    <font>
      <b/>
      <i/>
      <sz val="9"/>
      <color rgb="FF002060"/>
      <name val="Cambria"/>
      <family val="1"/>
    </font>
    <font>
      <b/>
      <i/>
      <u val="single"/>
      <sz val="9"/>
      <color rgb="FF002060"/>
      <name val="Cambria"/>
      <family val="1"/>
    </font>
    <font>
      <i/>
      <sz val="10"/>
      <color rgb="FF002060"/>
      <name val="Cambria"/>
      <family val="1"/>
    </font>
    <font>
      <b/>
      <i/>
      <sz val="9"/>
      <color rgb="FF002060"/>
      <name val="Bell MT"/>
      <family val="1"/>
    </font>
    <font>
      <b/>
      <i/>
      <sz val="10"/>
      <color rgb="FF002060"/>
      <name val="Bell MT"/>
      <family val="1"/>
    </font>
    <font>
      <sz val="9"/>
      <color rgb="FF00B0F0"/>
      <name val="Cambria"/>
      <family val="1"/>
    </font>
    <font>
      <b/>
      <i/>
      <sz val="11"/>
      <color rgb="FF002060"/>
      <name val="Cambria"/>
      <family val="1"/>
    </font>
    <font>
      <sz val="10"/>
      <color theme="1"/>
      <name val="Cambria"/>
      <family val="1"/>
    </font>
    <font>
      <sz val="10"/>
      <color rgb="FF002060"/>
      <name val="Cambria"/>
      <family val="1"/>
    </font>
    <font>
      <b/>
      <sz val="10"/>
      <color theme="3" tint="-0.24997000396251678"/>
      <name val="Cambria"/>
      <family val="1"/>
    </font>
    <font>
      <b/>
      <i/>
      <u val="single"/>
      <sz val="8"/>
      <color rgb="FF002060"/>
      <name val="Cambria"/>
      <family val="1"/>
    </font>
    <font>
      <b/>
      <sz val="10"/>
      <color rgb="FFFF0000"/>
      <name val="Cambria"/>
      <family val="1"/>
    </font>
    <font>
      <b/>
      <i/>
      <sz val="11"/>
      <color rgb="FF00B050"/>
      <name val="Cambria"/>
      <family val="1"/>
    </font>
    <font>
      <b/>
      <i/>
      <sz val="12"/>
      <color rgb="FF002060"/>
      <name val="Cambria"/>
      <family val="1"/>
    </font>
    <font>
      <b/>
      <i/>
      <u val="single"/>
      <sz val="10"/>
      <color rgb="FF002060"/>
      <name val="Cambria"/>
      <family val="1"/>
    </font>
    <font>
      <b/>
      <i/>
      <sz val="8"/>
      <color rgb="FF002060"/>
      <name val="Arial"/>
      <family val="2"/>
    </font>
    <font>
      <i/>
      <sz val="11"/>
      <color theme="1"/>
      <name val="Cambria"/>
      <family val="1"/>
    </font>
    <font>
      <sz val="11"/>
      <color theme="1"/>
      <name val="Cambria"/>
      <family val="1"/>
    </font>
    <font>
      <sz val="9"/>
      <color theme="2" tint="-0.8999800086021423"/>
      <name val="Cambria"/>
      <family val="1"/>
    </font>
    <font>
      <sz val="9"/>
      <color rgb="FFFF0000"/>
      <name val="Cambria"/>
      <family val="1"/>
    </font>
    <font>
      <b/>
      <i/>
      <sz val="9"/>
      <color rgb="FF00B050"/>
      <name val="Cambria"/>
      <family val="1"/>
    </font>
    <font>
      <b/>
      <sz val="8"/>
      <color theme="3" tint="-0.24997000396251678"/>
      <name val="Cambria"/>
      <family val="1"/>
    </font>
    <font>
      <b/>
      <i/>
      <sz val="14"/>
      <color rgb="FF00206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8" fillId="29" borderId="1" applyNumberFormat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1" fillId="21" borderId="5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87" fillId="0" borderId="8" applyNumberFormat="0" applyFill="0" applyAlignment="0" applyProtection="0"/>
    <xf numFmtId="0" fontId="97" fillId="0" borderId="9" applyNumberFormat="0" applyFill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3" fontId="2" fillId="33" borderId="0" xfId="49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43" fontId="0" fillId="0" borderId="0" xfId="49" applyFont="1" applyAlignment="1">
      <alignment/>
    </xf>
    <xf numFmtId="0" fontId="98" fillId="0" borderId="0" xfId="0" applyFont="1" applyAlignment="1">
      <alignment horizontal="left"/>
    </xf>
    <xf numFmtId="43" fontId="2" fillId="0" borderId="0" xfId="49" applyFont="1" applyBorder="1" applyAlignment="1">
      <alignment horizontal="center"/>
    </xf>
    <xf numFmtId="43" fontId="3" fillId="0" borderId="0" xfId="49" applyFont="1" applyBorder="1" applyAlignment="1">
      <alignment horizontal="right"/>
    </xf>
    <xf numFmtId="0" fontId="99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3" fontId="3" fillId="0" borderId="0" xfId="49" applyFont="1" applyBorder="1" applyAlignment="1">
      <alignment horizontal="left"/>
    </xf>
    <xf numFmtId="17" fontId="100" fillId="0" borderId="0" xfId="0" applyNumberFormat="1" applyFont="1" applyBorder="1" applyAlignment="1">
      <alignment/>
    </xf>
    <xf numFmtId="17" fontId="101" fillId="0" borderId="0" xfId="0" applyNumberFormat="1" applyFont="1" applyBorder="1" applyAlignment="1">
      <alignment horizontal="left"/>
    </xf>
    <xf numFmtId="0" fontId="102" fillId="0" borderId="0" xfId="0" applyFont="1" applyAlignment="1">
      <alignment/>
    </xf>
    <xf numFmtId="17" fontId="103" fillId="0" borderId="0" xfId="0" applyNumberFormat="1" applyFont="1" applyAlignment="1">
      <alignment horizontal="center"/>
    </xf>
    <xf numFmtId="0" fontId="104" fillId="0" borderId="0" xfId="0" applyFont="1" applyAlignment="1">
      <alignment horizontal="right"/>
    </xf>
    <xf numFmtId="17" fontId="104" fillId="0" borderId="0" xfId="0" applyNumberFormat="1" applyFont="1" applyAlignment="1">
      <alignment horizontal="right"/>
    </xf>
    <xf numFmtId="17" fontId="103" fillId="0" borderId="0" xfId="0" applyNumberFormat="1" applyFont="1" applyAlignment="1">
      <alignment horizontal="center"/>
    </xf>
    <xf numFmtId="17" fontId="105" fillId="0" borderId="0" xfId="0" applyNumberFormat="1" applyFont="1" applyBorder="1" applyAlignment="1">
      <alignment/>
    </xf>
    <xf numFmtId="17" fontId="106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43" fontId="8" fillId="0" borderId="0" xfId="49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8" fillId="0" borderId="0" xfId="49" applyFont="1" applyBorder="1" applyAlignment="1">
      <alignment/>
    </xf>
    <xf numFmtId="43" fontId="107" fillId="0" borderId="0" xfId="49" applyFont="1" applyBorder="1" applyAlignment="1">
      <alignment/>
    </xf>
    <xf numFmtId="43" fontId="1" fillId="0" borderId="0" xfId="49" applyFont="1" applyAlignment="1">
      <alignment/>
    </xf>
    <xf numFmtId="0" fontId="108" fillId="0" borderId="0" xfId="0" applyFont="1" applyAlignment="1">
      <alignment horizontal="center"/>
    </xf>
    <xf numFmtId="0" fontId="10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3" fillId="0" borderId="12" xfId="49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2" fillId="33" borderId="12" xfId="49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left"/>
    </xf>
    <xf numFmtId="43" fontId="39" fillId="0" borderId="14" xfId="49" applyFont="1" applyBorder="1" applyAlignment="1">
      <alignment horizontal="center"/>
    </xf>
    <xf numFmtId="43" fontId="39" fillId="0" borderId="14" xfId="49" applyFont="1" applyBorder="1" applyAlignment="1">
      <alignment horizontal="left"/>
    </xf>
    <xf numFmtId="43" fontId="39" fillId="0" borderId="14" xfId="49" applyFont="1" applyBorder="1" applyAlignment="1">
      <alignment horizontal="right"/>
    </xf>
    <xf numFmtId="43" fontId="39" fillId="0" borderId="14" xfId="49" applyFont="1" applyBorder="1" applyAlignment="1">
      <alignment/>
    </xf>
    <xf numFmtId="43" fontId="39" fillId="0" borderId="14" xfId="51" applyFont="1" applyBorder="1" applyAlignment="1">
      <alignment/>
    </xf>
    <xf numFmtId="43" fontId="39" fillId="0" borderId="15" xfId="49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left"/>
    </xf>
    <xf numFmtId="43" fontId="39" fillId="0" borderId="17" xfId="49" applyFont="1" applyBorder="1" applyAlignment="1">
      <alignment horizontal="center"/>
    </xf>
    <xf numFmtId="43" fontId="39" fillId="0" borderId="17" xfId="49" applyFont="1" applyBorder="1" applyAlignment="1">
      <alignment/>
    </xf>
    <xf numFmtId="43" fontId="39" fillId="0" borderId="18" xfId="49" applyFont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7" fontId="39" fillId="0" borderId="20" xfId="0" applyNumberFormat="1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43" fontId="39" fillId="0" borderId="20" xfId="49" applyFont="1" applyBorder="1" applyAlignment="1">
      <alignment horizontal="right"/>
    </xf>
    <xf numFmtId="43" fontId="40" fillId="0" borderId="20" xfId="49" applyFont="1" applyBorder="1" applyAlignment="1">
      <alignment/>
    </xf>
    <xf numFmtId="43" fontId="39" fillId="0" borderId="20" xfId="49" applyFont="1" applyBorder="1" applyAlignment="1">
      <alignment/>
    </xf>
    <xf numFmtId="43" fontId="39" fillId="0" borderId="21" xfId="49" applyFont="1" applyBorder="1" applyAlignment="1">
      <alignment/>
    </xf>
    <xf numFmtId="43" fontId="109" fillId="0" borderId="14" xfId="49" applyFont="1" applyBorder="1" applyAlignment="1">
      <alignment horizontal="right"/>
    </xf>
    <xf numFmtId="43" fontId="109" fillId="0" borderId="14" xfId="49" applyFont="1" applyBorder="1" applyAlignment="1">
      <alignment/>
    </xf>
    <xf numFmtId="43" fontId="40" fillId="0" borderId="14" xfId="49" applyFont="1" applyBorder="1" applyAlignment="1">
      <alignment/>
    </xf>
    <xf numFmtId="43" fontId="109" fillId="0" borderId="17" xfId="51" applyFont="1" applyBorder="1" applyAlignment="1">
      <alignment/>
    </xf>
    <xf numFmtId="43" fontId="109" fillId="0" borderId="17" xfId="49" applyFont="1" applyBorder="1" applyAlignment="1">
      <alignment/>
    </xf>
    <xf numFmtId="43" fontId="39" fillId="0" borderId="17" xfId="51" applyFont="1" applyBorder="1" applyAlignment="1">
      <alignment/>
    </xf>
    <xf numFmtId="43" fontId="109" fillId="0" borderId="17" xfId="49" applyFont="1" applyBorder="1" applyAlignment="1">
      <alignment horizontal="left"/>
    </xf>
    <xf numFmtId="43" fontId="39" fillId="0" borderId="17" xfId="49" applyFont="1" applyBorder="1" applyAlignment="1">
      <alignment horizontal="left"/>
    </xf>
    <xf numFmtId="43" fontId="40" fillId="0" borderId="17" xfId="49" applyFont="1" applyBorder="1" applyAlignment="1">
      <alignment/>
    </xf>
    <xf numFmtId="0" fontId="39" fillId="0" borderId="17" xfId="55" applyFont="1" applyBorder="1">
      <alignment/>
      <protection/>
    </xf>
    <xf numFmtId="0" fontId="39" fillId="0" borderId="17" xfId="0" applyFont="1" applyBorder="1" applyAlignment="1">
      <alignment/>
    </xf>
    <xf numFmtId="43" fontId="109" fillId="0" borderId="17" xfId="49" applyFont="1" applyBorder="1" applyAlignment="1">
      <alignment/>
    </xf>
    <xf numFmtId="0" fontId="110" fillId="0" borderId="20" xfId="0" applyFont="1" applyBorder="1" applyAlignment="1">
      <alignment/>
    </xf>
    <xf numFmtId="43" fontId="39" fillId="0" borderId="20" xfId="49" applyFont="1" applyBorder="1" applyAlignment="1">
      <alignment horizontal="center"/>
    </xf>
    <xf numFmtId="43" fontId="109" fillId="0" borderId="20" xfId="51" applyFont="1" applyBorder="1" applyAlignment="1">
      <alignment horizontal="left"/>
    </xf>
    <xf numFmtId="43" fontId="109" fillId="0" borderId="20" xfId="49" applyFont="1" applyBorder="1" applyAlignment="1">
      <alignment/>
    </xf>
    <xf numFmtId="43" fontId="39" fillId="0" borderId="20" xfId="51" applyFont="1" applyBorder="1" applyAlignment="1">
      <alignment/>
    </xf>
    <xf numFmtId="43" fontId="109" fillId="0" borderId="17" xfId="49" applyFont="1" applyBorder="1" applyAlignment="1">
      <alignment horizontal="right"/>
    </xf>
    <xf numFmtId="43" fontId="111" fillId="0" borderId="17" xfId="49" applyFont="1" applyBorder="1" applyAlignment="1">
      <alignment/>
    </xf>
    <xf numFmtId="43" fontId="109" fillId="0" borderId="20" xfId="49" applyFont="1" applyBorder="1" applyAlignment="1">
      <alignment horizontal="right"/>
    </xf>
    <xf numFmtId="0" fontId="112" fillId="0" borderId="14" xfId="0" applyFont="1" applyBorder="1" applyAlignment="1">
      <alignment horizontal="left"/>
    </xf>
    <xf numFmtId="43" fontId="112" fillId="0" borderId="14" xfId="49" applyFont="1" applyBorder="1" applyAlignment="1">
      <alignment horizontal="center"/>
    </xf>
    <xf numFmtId="43" fontId="39" fillId="33" borderId="14" xfId="49" applyFont="1" applyFill="1" applyBorder="1" applyAlignment="1">
      <alignment/>
    </xf>
    <xf numFmtId="0" fontId="39" fillId="34" borderId="17" xfId="0" applyFont="1" applyFill="1" applyBorder="1" applyAlignment="1">
      <alignment/>
    </xf>
    <xf numFmtId="43" fontId="109" fillId="0" borderId="17" xfId="49" applyFont="1" applyBorder="1" applyAlignment="1">
      <alignment horizontal="center"/>
    </xf>
    <xf numFmtId="0" fontId="39" fillId="0" borderId="20" xfId="0" applyFont="1" applyBorder="1" applyAlignment="1">
      <alignment/>
    </xf>
    <xf numFmtId="43" fontId="39" fillId="0" borderId="20" xfId="49" applyFont="1" applyBorder="1" applyAlignment="1">
      <alignment/>
    </xf>
    <xf numFmtId="17" fontId="113" fillId="33" borderId="20" xfId="0" applyNumberFormat="1" applyFont="1" applyFill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7" xfId="0" applyFont="1" applyBorder="1" applyAlignment="1">
      <alignment/>
    </xf>
    <xf numFmtId="43" fontId="109" fillId="0" borderId="20" xfId="49" applyFont="1" applyBorder="1" applyAlignment="1">
      <alignment horizontal="left"/>
    </xf>
    <xf numFmtId="43" fontId="109" fillId="0" borderId="17" xfId="51" applyFont="1" applyBorder="1" applyAlignment="1">
      <alignment horizontal="left"/>
    </xf>
    <xf numFmtId="17" fontId="39" fillId="0" borderId="17" xfId="0" applyNumberFormat="1" applyFont="1" applyBorder="1" applyAlignment="1">
      <alignment horizontal="left"/>
    </xf>
    <xf numFmtId="43" fontId="39" fillId="0" borderId="17" xfId="51" applyFont="1" applyBorder="1" applyAlignment="1">
      <alignment horizontal="center"/>
    </xf>
    <xf numFmtId="43" fontId="39" fillId="0" borderId="17" xfId="51" applyFont="1" applyBorder="1" applyAlignment="1">
      <alignment horizontal="left"/>
    </xf>
    <xf numFmtId="0" fontId="114" fillId="34" borderId="22" xfId="0" applyFont="1" applyFill="1" applyBorder="1" applyAlignment="1">
      <alignment horizontal="center"/>
    </xf>
    <xf numFmtId="0" fontId="114" fillId="34" borderId="23" xfId="0" applyFont="1" applyFill="1" applyBorder="1" applyAlignment="1">
      <alignment horizontal="center"/>
    </xf>
    <xf numFmtId="17" fontId="114" fillId="0" borderId="0" xfId="0" applyNumberFormat="1" applyFont="1" applyBorder="1" applyAlignment="1">
      <alignment horizontal="left"/>
    </xf>
    <xf numFmtId="0" fontId="114" fillId="0" borderId="0" xfId="0" applyFont="1" applyBorder="1" applyAlignment="1">
      <alignment horizontal="left"/>
    </xf>
    <xf numFmtId="0" fontId="115" fillId="0" borderId="0" xfId="0" applyFont="1" applyAlignment="1">
      <alignment horizontal="right"/>
    </xf>
    <xf numFmtId="17" fontId="48" fillId="0" borderId="0" xfId="0" applyNumberFormat="1" applyFont="1" applyBorder="1" applyAlignment="1">
      <alignment horizontal="left"/>
    </xf>
    <xf numFmtId="43" fontId="49" fillId="0" borderId="0" xfId="49" applyFont="1" applyBorder="1" applyAlignment="1">
      <alignment/>
    </xf>
    <xf numFmtId="0" fontId="49" fillId="0" borderId="11" xfId="0" applyFont="1" applyBorder="1" applyAlignment="1">
      <alignment horizontal="center"/>
    </xf>
    <xf numFmtId="43" fontId="48" fillId="0" borderId="0" xfId="49" applyFont="1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43" fontId="48" fillId="0" borderId="12" xfId="49" applyFont="1" applyBorder="1" applyAlignment="1">
      <alignment/>
    </xf>
    <xf numFmtId="17" fontId="114" fillId="33" borderId="0" xfId="0" applyNumberFormat="1" applyFont="1" applyFill="1" applyBorder="1" applyAlignment="1">
      <alignment horizontal="center"/>
    </xf>
    <xf numFmtId="0" fontId="116" fillId="0" borderId="11" xfId="0" applyFont="1" applyBorder="1" applyAlignment="1">
      <alignment horizontal="center"/>
    </xf>
    <xf numFmtId="17" fontId="116" fillId="0" borderId="0" xfId="0" applyNumberFormat="1" applyFont="1" applyBorder="1" applyAlignment="1">
      <alignment horizontal="left"/>
    </xf>
    <xf numFmtId="43" fontId="116" fillId="0" borderId="0" xfId="51" applyFont="1" applyBorder="1" applyAlignment="1">
      <alignment horizontal="center"/>
    </xf>
    <xf numFmtId="0" fontId="116" fillId="0" borderId="0" xfId="0" applyFont="1" applyBorder="1" applyAlignment="1">
      <alignment horizontal="left"/>
    </xf>
    <xf numFmtId="43" fontId="116" fillId="0" borderId="0" xfId="51" applyFont="1" applyBorder="1" applyAlignment="1">
      <alignment horizontal="left"/>
    </xf>
    <xf numFmtId="43" fontId="116" fillId="0" borderId="0" xfId="49" applyFont="1" applyBorder="1" applyAlignment="1">
      <alignment/>
    </xf>
    <xf numFmtId="43" fontId="116" fillId="0" borderId="0" xfId="51" applyFont="1" applyBorder="1" applyAlignment="1">
      <alignment/>
    </xf>
    <xf numFmtId="0" fontId="117" fillId="0" borderId="12" xfId="0" applyFont="1" applyBorder="1" applyAlignment="1">
      <alignment horizontal="right"/>
    </xf>
    <xf numFmtId="0" fontId="118" fillId="0" borderId="24" xfId="0" applyFont="1" applyBorder="1" applyAlignment="1">
      <alignment/>
    </xf>
    <xf numFmtId="0" fontId="118" fillId="0" borderId="25" xfId="0" applyFont="1" applyBorder="1" applyAlignment="1">
      <alignment horizontal="center"/>
    </xf>
    <xf numFmtId="0" fontId="119" fillId="0" borderId="23" xfId="0" applyFont="1" applyBorder="1" applyAlignment="1">
      <alignment horizontal="center"/>
    </xf>
    <xf numFmtId="0" fontId="114" fillId="0" borderId="26" xfId="0" applyFont="1" applyBorder="1" applyAlignment="1">
      <alignment horizontal="center"/>
    </xf>
    <xf numFmtId="0" fontId="114" fillId="0" borderId="27" xfId="0" applyFont="1" applyBorder="1" applyAlignment="1">
      <alignment horizontal="left"/>
    </xf>
    <xf numFmtId="0" fontId="114" fillId="0" borderId="27" xfId="0" applyFont="1" applyBorder="1" applyAlignment="1">
      <alignment horizontal="center"/>
    </xf>
    <xf numFmtId="43" fontId="114" fillId="0" borderId="27" xfId="49" applyFont="1" applyBorder="1" applyAlignment="1">
      <alignment horizontal="left"/>
    </xf>
    <xf numFmtId="0" fontId="119" fillId="0" borderId="24" xfId="0" applyFont="1" applyBorder="1" applyAlignment="1">
      <alignment horizontal="center"/>
    </xf>
    <xf numFmtId="17" fontId="114" fillId="0" borderId="28" xfId="0" applyNumberFormat="1" applyFont="1" applyBorder="1" applyAlignment="1">
      <alignment horizontal="left"/>
    </xf>
    <xf numFmtId="43" fontId="119" fillId="0" borderId="25" xfId="49" applyFont="1" applyBorder="1" applyAlignment="1">
      <alignment/>
    </xf>
    <xf numFmtId="0" fontId="119" fillId="0" borderId="24" xfId="0" applyFont="1" applyBorder="1" applyAlignment="1">
      <alignment horizontal="left"/>
    </xf>
    <xf numFmtId="43" fontId="114" fillId="0" borderId="24" xfId="49" applyFont="1" applyBorder="1" applyAlignment="1">
      <alignment/>
    </xf>
    <xf numFmtId="0" fontId="114" fillId="0" borderId="29" xfId="0" applyFont="1" applyBorder="1" applyAlignment="1">
      <alignment horizontal="left"/>
    </xf>
    <xf numFmtId="43" fontId="119" fillId="0" borderId="23" xfId="49" applyFont="1" applyBorder="1" applyAlignment="1">
      <alignment/>
    </xf>
    <xf numFmtId="43" fontId="114" fillId="0" borderId="23" xfId="49" applyFont="1" applyBorder="1" applyAlignment="1">
      <alignment/>
    </xf>
    <xf numFmtId="17" fontId="114" fillId="0" borderId="30" xfId="0" applyNumberFormat="1" applyFont="1" applyBorder="1" applyAlignment="1">
      <alignment horizontal="left"/>
    </xf>
    <xf numFmtId="43" fontId="119" fillId="0" borderId="30" xfId="49" applyFont="1" applyBorder="1" applyAlignment="1">
      <alignment/>
    </xf>
    <xf numFmtId="0" fontId="119" fillId="0" borderId="23" xfId="0" applyFont="1" applyBorder="1" applyAlignment="1">
      <alignment horizontal="left"/>
    </xf>
    <xf numFmtId="43" fontId="114" fillId="0" borderId="30" xfId="49" applyFont="1" applyBorder="1" applyAlignment="1">
      <alignment/>
    </xf>
    <xf numFmtId="0" fontId="119" fillId="0" borderId="31" xfId="0" applyFont="1" applyBorder="1" applyAlignment="1">
      <alignment horizontal="left"/>
    </xf>
    <xf numFmtId="43" fontId="114" fillId="0" borderId="27" xfId="49" applyFont="1" applyBorder="1" applyAlignment="1">
      <alignment horizontal="center"/>
    </xf>
    <xf numFmtId="43" fontId="114" fillId="0" borderId="27" xfId="49" applyFont="1" applyBorder="1" applyAlignment="1">
      <alignment horizontal="right"/>
    </xf>
    <xf numFmtId="0" fontId="108" fillId="0" borderId="0" xfId="0" applyFont="1" applyBorder="1" applyAlignment="1">
      <alignment/>
    </xf>
    <xf numFmtId="0" fontId="108" fillId="0" borderId="0" xfId="0" applyFont="1" applyAlignment="1">
      <alignment/>
    </xf>
    <xf numFmtId="0" fontId="115" fillId="0" borderId="0" xfId="0" applyFont="1" applyAlignment="1">
      <alignment horizontal="center"/>
    </xf>
    <xf numFmtId="0" fontId="120" fillId="0" borderId="0" xfId="0" applyFont="1" applyBorder="1" applyAlignment="1">
      <alignment/>
    </xf>
    <xf numFmtId="0" fontId="121" fillId="0" borderId="0" xfId="0" applyFont="1" applyAlignment="1">
      <alignment/>
    </xf>
    <xf numFmtId="43" fontId="122" fillId="0" borderId="17" xfId="49" applyFont="1" applyBorder="1" applyAlignment="1">
      <alignment/>
    </xf>
    <xf numFmtId="0" fontId="114" fillId="0" borderId="32" xfId="0" applyFont="1" applyBorder="1" applyAlignment="1">
      <alignment horizontal="center"/>
    </xf>
    <xf numFmtId="43" fontId="119" fillId="0" borderId="0" xfId="49" applyFont="1" applyBorder="1" applyAlignment="1">
      <alignment/>
    </xf>
    <xf numFmtId="0" fontId="119" fillId="0" borderId="0" xfId="0" applyFont="1" applyBorder="1" applyAlignment="1">
      <alignment horizontal="left"/>
    </xf>
    <xf numFmtId="43" fontId="114" fillId="0" borderId="0" xfId="49" applyFont="1" applyBorder="1" applyAlignment="1">
      <alignment/>
    </xf>
    <xf numFmtId="43" fontId="119" fillId="0" borderId="29" xfId="49" applyFont="1" applyBorder="1" applyAlignment="1">
      <alignment/>
    </xf>
    <xf numFmtId="0" fontId="111" fillId="0" borderId="14" xfId="0" applyFont="1" applyBorder="1" applyAlignment="1">
      <alignment horizontal="left"/>
    </xf>
    <xf numFmtId="0" fontId="119" fillId="0" borderId="33" xfId="0" applyFont="1" applyBorder="1" applyAlignment="1">
      <alignment horizontal="center"/>
    </xf>
    <xf numFmtId="43" fontId="114" fillId="0" borderId="34" xfId="49" applyFont="1" applyBorder="1" applyAlignment="1">
      <alignment/>
    </xf>
    <xf numFmtId="0" fontId="119" fillId="0" borderId="35" xfId="0" applyFont="1" applyBorder="1" applyAlignment="1">
      <alignment horizontal="left"/>
    </xf>
    <xf numFmtId="43" fontId="119" fillId="0" borderId="36" xfId="49" applyFont="1" applyBorder="1" applyAlignment="1">
      <alignment/>
    </xf>
    <xf numFmtId="0" fontId="119" fillId="0" borderId="26" xfId="0" applyFont="1" applyBorder="1" applyAlignment="1">
      <alignment horizontal="center"/>
    </xf>
    <xf numFmtId="17" fontId="114" fillId="0" borderId="27" xfId="0" applyNumberFormat="1" applyFont="1" applyBorder="1" applyAlignment="1">
      <alignment horizontal="left"/>
    </xf>
    <xf numFmtId="43" fontId="119" fillId="0" borderId="27" xfId="49" applyFont="1" applyBorder="1" applyAlignment="1">
      <alignment/>
    </xf>
    <xf numFmtId="0" fontId="119" fillId="0" borderId="27" xfId="0" applyFont="1" applyBorder="1" applyAlignment="1">
      <alignment horizontal="left"/>
    </xf>
    <xf numFmtId="43" fontId="114" fillId="0" borderId="27" xfId="49" applyFont="1" applyBorder="1" applyAlignment="1">
      <alignment/>
    </xf>
    <xf numFmtId="0" fontId="2" fillId="0" borderId="13" xfId="0" applyFont="1" applyBorder="1" applyAlignment="1">
      <alignment horizontal="center"/>
    </xf>
    <xf numFmtId="17" fontId="114" fillId="0" borderId="14" xfId="0" applyNumberFormat="1" applyFont="1" applyBorder="1" applyAlignment="1">
      <alignment horizontal="left"/>
    </xf>
    <xf numFmtId="43" fontId="2" fillId="0" borderId="14" xfId="49" applyFont="1" applyBorder="1" applyAlignment="1">
      <alignment/>
    </xf>
    <xf numFmtId="0" fontId="2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19" fillId="0" borderId="34" xfId="0" applyFont="1" applyBorder="1" applyAlignment="1">
      <alignment horizontal="left"/>
    </xf>
    <xf numFmtId="43" fontId="109" fillId="0" borderId="14" xfId="49" applyFont="1" applyBorder="1" applyAlignment="1">
      <alignment/>
    </xf>
    <xf numFmtId="43" fontId="109" fillId="0" borderId="14" xfId="49" applyFont="1" applyBorder="1" applyAlignment="1">
      <alignment horizontal="left"/>
    </xf>
    <xf numFmtId="0" fontId="123" fillId="0" borderId="0" xfId="0" applyFont="1" applyBorder="1" applyAlignment="1">
      <alignment horizontal="center"/>
    </xf>
    <xf numFmtId="17" fontId="123" fillId="33" borderId="0" xfId="0" applyNumberFormat="1" applyFont="1" applyFill="1" applyBorder="1" applyAlignment="1">
      <alignment horizontal="center"/>
    </xf>
    <xf numFmtId="17" fontId="49" fillId="0" borderId="0" xfId="0" applyNumberFormat="1" applyFont="1" applyBorder="1" applyAlignment="1">
      <alignment horizontal="left"/>
    </xf>
    <xf numFmtId="43" fontId="49" fillId="0" borderId="0" xfId="51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43" fontId="49" fillId="0" borderId="0" xfId="51" applyFont="1" applyBorder="1" applyAlignment="1">
      <alignment horizontal="left"/>
    </xf>
    <xf numFmtId="43" fontId="124" fillId="0" borderId="0" xfId="49" applyFont="1" applyBorder="1" applyAlignment="1">
      <alignment/>
    </xf>
    <xf numFmtId="43" fontId="49" fillId="0" borderId="0" xfId="51" applyFont="1" applyBorder="1" applyAlignment="1">
      <alignment/>
    </xf>
    <xf numFmtId="0" fontId="114" fillId="0" borderId="34" xfId="0" applyFont="1" applyBorder="1" applyAlignment="1">
      <alignment horizontal="left"/>
    </xf>
    <xf numFmtId="43" fontId="119" fillId="0" borderId="34" xfId="51" applyFont="1" applyBorder="1" applyAlignment="1">
      <alignment horizontal="center"/>
    </xf>
    <xf numFmtId="43" fontId="114" fillId="0" borderId="34" xfId="51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43" fontId="59" fillId="0" borderId="0" xfId="49" applyFont="1" applyBorder="1" applyAlignment="1">
      <alignment horizontal="left"/>
    </xf>
    <xf numFmtId="43" fontId="49" fillId="33" borderId="0" xfId="49" applyFont="1" applyFill="1" applyBorder="1" applyAlignment="1">
      <alignment/>
    </xf>
    <xf numFmtId="0" fontId="49" fillId="33" borderId="0" xfId="0" applyFont="1" applyFill="1" applyBorder="1" applyAlignment="1">
      <alignment horizontal="left"/>
    </xf>
    <xf numFmtId="43" fontId="49" fillId="33" borderId="12" xfId="49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 horizontal="center"/>
    </xf>
    <xf numFmtId="43" fontId="59" fillId="0" borderId="0" xfId="49" applyFont="1" applyBorder="1" applyAlignment="1">
      <alignment/>
    </xf>
    <xf numFmtId="43" fontId="59" fillId="0" borderId="12" xfId="49" applyFont="1" applyBorder="1" applyAlignment="1">
      <alignment/>
    </xf>
    <xf numFmtId="0" fontId="59" fillId="0" borderId="11" xfId="0" applyFont="1" applyBorder="1" applyAlignment="1">
      <alignment horizontal="center"/>
    </xf>
    <xf numFmtId="0" fontId="114" fillId="0" borderId="26" xfId="0" applyFont="1" applyFill="1" applyBorder="1" applyAlignment="1">
      <alignment horizontal="center"/>
    </xf>
    <xf numFmtId="0" fontId="114" fillId="0" borderId="26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114" fillId="0" borderId="34" xfId="0" applyFont="1" applyBorder="1" applyAlignment="1">
      <alignment/>
    </xf>
    <xf numFmtId="43" fontId="49" fillId="0" borderId="12" xfId="49" applyFont="1" applyBorder="1" applyAlignment="1">
      <alignment/>
    </xf>
    <xf numFmtId="0" fontId="114" fillId="0" borderId="0" xfId="0" applyFont="1" applyBorder="1" applyAlignment="1">
      <alignment/>
    </xf>
    <xf numFmtId="0" fontId="125" fillId="0" borderId="37" xfId="0" applyFont="1" applyBorder="1" applyAlignment="1">
      <alignment/>
    </xf>
    <xf numFmtId="0" fontId="125" fillId="0" borderId="32" xfId="0" applyFont="1" applyBorder="1" applyAlignment="1">
      <alignment horizontal="center"/>
    </xf>
    <xf numFmtId="0" fontId="125" fillId="0" borderId="38" xfId="0" applyFont="1" applyBorder="1" applyAlignment="1">
      <alignment horizontal="center"/>
    </xf>
    <xf numFmtId="0" fontId="125" fillId="0" borderId="39" xfId="0" applyFont="1" applyBorder="1" applyAlignment="1">
      <alignment horizontal="center"/>
    </xf>
    <xf numFmtId="0" fontId="114" fillId="0" borderId="11" xfId="0" applyFont="1" applyBorder="1" applyAlignment="1">
      <alignment horizontal="left"/>
    </xf>
    <xf numFmtId="0" fontId="114" fillId="0" borderId="12" xfId="0" applyFont="1" applyBorder="1" applyAlignment="1">
      <alignment horizontal="left"/>
    </xf>
    <xf numFmtId="17" fontId="114" fillId="34" borderId="22" xfId="0" applyNumberFormat="1" applyFont="1" applyFill="1" applyBorder="1" applyAlignment="1">
      <alignment horizontal="center"/>
    </xf>
    <xf numFmtId="17" fontId="114" fillId="34" borderId="40" xfId="0" applyNumberFormat="1" applyFont="1" applyFill="1" applyBorder="1" applyAlignment="1">
      <alignment horizontal="center"/>
    </xf>
    <xf numFmtId="17" fontId="114" fillId="34" borderId="41" xfId="0" applyNumberFormat="1" applyFont="1" applyFill="1" applyBorder="1" applyAlignment="1">
      <alignment horizontal="center"/>
    </xf>
    <xf numFmtId="0" fontId="114" fillId="34" borderId="42" xfId="0" applyFont="1" applyFill="1" applyBorder="1" applyAlignment="1">
      <alignment horizontal="center"/>
    </xf>
    <xf numFmtId="0" fontId="114" fillId="34" borderId="42" xfId="0" applyFont="1" applyFill="1" applyBorder="1" applyAlignment="1">
      <alignment/>
    </xf>
    <xf numFmtId="0" fontId="114" fillId="34" borderId="11" xfId="0" applyFont="1" applyFill="1" applyBorder="1" applyAlignment="1">
      <alignment horizontal="center"/>
    </xf>
    <xf numFmtId="0" fontId="114" fillId="34" borderId="12" xfId="0" applyFont="1" applyFill="1" applyBorder="1" applyAlignment="1">
      <alignment horizontal="center"/>
    </xf>
    <xf numFmtId="0" fontId="114" fillId="34" borderId="30" xfId="0" applyFont="1" applyFill="1" applyBorder="1" applyAlignment="1">
      <alignment horizontal="center"/>
    </xf>
    <xf numFmtId="0" fontId="114" fillId="34" borderId="31" xfId="0" applyFont="1" applyFill="1" applyBorder="1" applyAlignment="1">
      <alignment horizontal="center"/>
    </xf>
    <xf numFmtId="0" fontId="119" fillId="0" borderId="11" xfId="0" applyFont="1" applyBorder="1" applyAlignment="1">
      <alignment horizontal="center"/>
    </xf>
    <xf numFmtId="43" fontId="114" fillId="0" borderId="12" xfId="49" applyFont="1" applyBorder="1" applyAlignment="1">
      <alignment/>
    </xf>
    <xf numFmtId="17" fontId="126" fillId="0" borderId="12" xfId="0" applyNumberFormat="1" applyFont="1" applyBorder="1" applyAlignment="1">
      <alignment horizontal="right"/>
    </xf>
    <xf numFmtId="43" fontId="127" fillId="0" borderId="28" xfId="49" applyFont="1" applyBorder="1" applyAlignment="1">
      <alignment/>
    </xf>
    <xf numFmtId="0" fontId="40" fillId="0" borderId="20" xfId="0" applyFont="1" applyBorder="1" applyAlignment="1">
      <alignment horizontal="left"/>
    </xf>
    <xf numFmtId="43" fontId="40" fillId="0" borderId="20" xfId="49" applyFont="1" applyBorder="1" applyAlignment="1">
      <alignment horizontal="center"/>
    </xf>
    <xf numFmtId="43" fontId="40" fillId="0" borderId="20" xfId="51" applyFont="1" applyBorder="1" applyAlignment="1">
      <alignment/>
    </xf>
    <xf numFmtId="43" fontId="111" fillId="0" borderId="20" xfId="49" applyFont="1" applyBorder="1" applyAlignment="1">
      <alignment horizontal="right"/>
    </xf>
    <xf numFmtId="43" fontId="111" fillId="0" borderId="14" xfId="49" applyFont="1" applyBorder="1" applyAlignment="1">
      <alignment horizontal="right"/>
    </xf>
    <xf numFmtId="43" fontId="39" fillId="0" borderId="18" xfId="51" applyFont="1" applyBorder="1" applyAlignment="1">
      <alignment/>
    </xf>
    <xf numFmtId="0" fontId="59" fillId="0" borderId="14" xfId="0" applyFont="1" applyBorder="1" applyAlignment="1">
      <alignment horizontal="left"/>
    </xf>
    <xf numFmtId="43" fontId="59" fillId="0" borderId="14" xfId="51" applyFont="1" applyBorder="1" applyAlignment="1">
      <alignment horizontal="center"/>
    </xf>
    <xf numFmtId="43" fontId="114" fillId="0" borderId="29" xfId="49" applyFont="1" applyBorder="1" applyAlignment="1">
      <alignment/>
    </xf>
    <xf numFmtId="0" fontId="114" fillId="0" borderId="23" xfId="0" applyFont="1" applyBorder="1" applyAlignment="1">
      <alignment horizontal="left"/>
    </xf>
    <xf numFmtId="0" fontId="109" fillId="0" borderId="20" xfId="0" applyFont="1" applyBorder="1" applyAlignment="1">
      <alignment horizontal="left"/>
    </xf>
    <xf numFmtId="43" fontId="49" fillId="0" borderId="14" xfId="51" applyFont="1" applyBorder="1" applyAlignment="1">
      <alignment/>
    </xf>
    <xf numFmtId="43" fontId="114" fillId="0" borderId="20" xfId="49" applyFont="1" applyBorder="1" applyAlignment="1">
      <alignment/>
    </xf>
    <xf numFmtId="43" fontId="114" fillId="0" borderId="21" xfId="49" applyFont="1" applyBorder="1" applyAlignment="1">
      <alignment/>
    </xf>
    <xf numFmtId="43" fontId="39" fillId="33" borderId="17" xfId="49" applyFont="1" applyFill="1" applyBorder="1" applyAlignment="1">
      <alignment/>
    </xf>
    <xf numFmtId="43" fontId="109" fillId="0" borderId="17" xfId="51" applyFont="1" applyBorder="1" applyAlignment="1">
      <alignment horizontal="right"/>
    </xf>
    <xf numFmtId="0" fontId="128" fillId="0" borderId="14" xfId="0" applyFont="1" applyBorder="1" applyAlignment="1">
      <alignment horizontal="left"/>
    </xf>
    <xf numFmtId="43" fontId="39" fillId="0" borderId="14" xfId="51" applyFont="1" applyBorder="1" applyAlignment="1">
      <alignment horizontal="center"/>
    </xf>
    <xf numFmtId="43" fontId="39" fillId="0" borderId="14" xfId="51" applyFont="1" applyBorder="1" applyAlignment="1">
      <alignment horizontal="left"/>
    </xf>
    <xf numFmtId="43" fontId="39" fillId="0" borderId="14" xfId="51" applyFont="1" applyBorder="1" applyAlignment="1">
      <alignment horizontal="right"/>
    </xf>
    <xf numFmtId="0" fontId="109" fillId="0" borderId="17" xfId="0" applyFont="1" applyBorder="1" applyAlignment="1">
      <alignment horizontal="left"/>
    </xf>
    <xf numFmtId="0" fontId="39" fillId="0" borderId="26" xfId="0" applyFont="1" applyBorder="1" applyAlignment="1">
      <alignment horizontal="center"/>
    </xf>
    <xf numFmtId="43" fontId="111" fillId="0" borderId="20" xfId="49" applyFont="1" applyBorder="1" applyAlignment="1">
      <alignment/>
    </xf>
    <xf numFmtId="43" fontId="119" fillId="0" borderId="0" xfId="51" applyFont="1" applyBorder="1" applyAlignment="1">
      <alignment horizontal="center"/>
    </xf>
    <xf numFmtId="43" fontId="114" fillId="0" borderId="0" xfId="51" applyFont="1" applyBorder="1" applyAlignment="1">
      <alignment horizontal="left"/>
    </xf>
    <xf numFmtId="43" fontId="117" fillId="0" borderId="0" xfId="51" applyFont="1" applyBorder="1" applyAlignment="1">
      <alignment horizontal="left"/>
    </xf>
    <xf numFmtId="43" fontId="114" fillId="0" borderId="12" xfId="51" applyFont="1" applyBorder="1" applyAlignment="1">
      <alignment horizontal="left"/>
    </xf>
    <xf numFmtId="43" fontId="109" fillId="0" borderId="14" xfId="51" applyFont="1" applyBorder="1" applyAlignment="1">
      <alignment/>
    </xf>
    <xf numFmtId="0" fontId="39" fillId="0" borderId="43" xfId="0" applyFont="1" applyBorder="1" applyAlignment="1">
      <alignment horizontal="center"/>
    </xf>
    <xf numFmtId="43" fontId="109" fillId="0" borderId="44" xfId="49" applyFont="1" applyBorder="1" applyAlignment="1">
      <alignment/>
    </xf>
    <xf numFmtId="43" fontId="109" fillId="0" borderId="44" xfId="51" applyFont="1" applyBorder="1" applyAlignment="1">
      <alignment/>
    </xf>
    <xf numFmtId="43" fontId="39" fillId="0" borderId="44" xfId="49" applyFont="1" applyBorder="1" applyAlignment="1">
      <alignment/>
    </xf>
    <xf numFmtId="0" fontId="40" fillId="0" borderId="14" xfId="0" applyFont="1" applyBorder="1" applyAlignment="1">
      <alignment horizontal="left"/>
    </xf>
    <xf numFmtId="43" fontId="40" fillId="0" borderId="14" xfId="51" applyFont="1" applyBorder="1" applyAlignment="1">
      <alignment horizontal="center"/>
    </xf>
    <xf numFmtId="43" fontId="109" fillId="0" borderId="14" xfId="51" applyFont="1" applyBorder="1" applyAlignment="1">
      <alignment horizontal="right"/>
    </xf>
    <xf numFmtId="0" fontId="114" fillId="0" borderId="23" xfId="0" applyFont="1" applyBorder="1" applyAlignment="1">
      <alignment horizontal="center"/>
    </xf>
    <xf numFmtId="17" fontId="129" fillId="0" borderId="0" xfId="0" applyNumberFormat="1" applyFont="1" applyBorder="1" applyAlignment="1">
      <alignment horizontal="left"/>
    </xf>
    <xf numFmtId="43" fontId="109" fillId="0" borderId="17" xfId="51" applyFont="1" applyBorder="1" applyAlignment="1">
      <alignment horizontal="center"/>
    </xf>
    <xf numFmtId="43" fontId="109" fillId="0" borderId="44" xfId="49" applyFont="1" applyBorder="1" applyAlignment="1">
      <alignment/>
    </xf>
    <xf numFmtId="43" fontId="39" fillId="0" borderId="44" xfId="49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43" fontId="39" fillId="0" borderId="17" xfId="49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" fontId="130" fillId="0" borderId="0" xfId="0" applyNumberFormat="1" applyFont="1" applyBorder="1" applyAlignment="1">
      <alignment horizontal="left"/>
    </xf>
    <xf numFmtId="17" fontId="123" fillId="0" borderId="34" xfId="0" applyNumberFormat="1" applyFont="1" applyBorder="1" applyAlignment="1">
      <alignment horizontal="left"/>
    </xf>
    <xf numFmtId="0" fontId="130" fillId="0" borderId="0" xfId="0" applyFont="1" applyBorder="1" applyAlignment="1">
      <alignment horizontal="center"/>
    </xf>
    <xf numFmtId="17" fontId="123" fillId="0" borderId="0" xfId="0" applyNumberFormat="1" applyFont="1" applyBorder="1" applyAlignment="1">
      <alignment horizontal="left"/>
    </xf>
    <xf numFmtId="17" fontId="123" fillId="34" borderId="42" xfId="0" applyNumberFormat="1" applyFont="1" applyFill="1" applyBorder="1" applyAlignment="1">
      <alignment horizontal="center"/>
    </xf>
    <xf numFmtId="17" fontId="123" fillId="0" borderId="27" xfId="0" applyNumberFormat="1" applyFont="1" applyBorder="1" applyAlignment="1">
      <alignment horizontal="left"/>
    </xf>
    <xf numFmtId="0" fontId="131" fillId="0" borderId="0" xfId="0" applyFont="1" applyBorder="1" applyAlignment="1">
      <alignment/>
    </xf>
    <xf numFmtId="43" fontId="39" fillId="0" borderId="17" xfId="51" applyFont="1" applyBorder="1" applyAlignment="1">
      <alignment horizontal="right"/>
    </xf>
    <xf numFmtId="17" fontId="126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04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43" fontId="0" fillId="0" borderId="0" xfId="0" applyNumberFormat="1" applyAlignment="1">
      <alignment/>
    </xf>
    <xf numFmtId="17" fontId="131" fillId="0" borderId="0" xfId="0" applyNumberFormat="1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43" fontId="114" fillId="0" borderId="0" xfId="49" applyFont="1" applyBorder="1" applyAlignment="1">
      <alignment horizontal="center"/>
    </xf>
    <xf numFmtId="43" fontId="114" fillId="0" borderId="0" xfId="49" applyFont="1" applyBorder="1" applyAlignment="1">
      <alignment horizontal="right"/>
    </xf>
    <xf numFmtId="0" fontId="115" fillId="0" borderId="0" xfId="0" applyFont="1" applyBorder="1" applyAlignment="1">
      <alignment horizontal="right"/>
    </xf>
    <xf numFmtId="0" fontId="114" fillId="0" borderId="30" xfId="0" applyFont="1" applyBorder="1" applyAlignment="1">
      <alignment horizontal="left"/>
    </xf>
    <xf numFmtId="0" fontId="115" fillId="0" borderId="31" xfId="0" applyFont="1" applyBorder="1" applyAlignment="1">
      <alignment horizontal="right"/>
    </xf>
    <xf numFmtId="0" fontId="49" fillId="0" borderId="13" xfId="0" applyFont="1" applyBorder="1" applyAlignment="1">
      <alignment horizontal="center"/>
    </xf>
    <xf numFmtId="43" fontId="49" fillId="0" borderId="14" xfId="49" applyFont="1" applyBorder="1" applyAlignment="1">
      <alignment/>
    </xf>
    <xf numFmtId="0" fontId="49" fillId="0" borderId="14" xfId="0" applyFont="1" applyBorder="1" applyAlignment="1">
      <alignment horizontal="left"/>
    </xf>
    <xf numFmtId="0" fontId="48" fillId="0" borderId="15" xfId="0" applyFont="1" applyBorder="1" applyAlignment="1">
      <alignment horizontal="center"/>
    </xf>
    <xf numFmtId="17" fontId="41" fillId="33" borderId="17" xfId="0" applyNumberFormat="1" applyFont="1" applyFill="1" applyBorder="1" applyAlignment="1">
      <alignment horizontal="left"/>
    </xf>
    <xf numFmtId="43" fontId="109" fillId="0" borderId="17" xfId="51" applyFont="1" applyBorder="1" applyAlignment="1">
      <alignment/>
    </xf>
    <xf numFmtId="0" fontId="39" fillId="34" borderId="17" xfId="55" applyFont="1" applyFill="1" applyBorder="1">
      <alignment/>
      <protection/>
    </xf>
    <xf numFmtId="0" fontId="39" fillId="0" borderId="27" xfId="0" applyFont="1" applyBorder="1" applyAlignment="1">
      <alignment horizontal="left"/>
    </xf>
    <xf numFmtId="43" fontId="39" fillId="0" borderId="27" xfId="49" applyFont="1" applyBorder="1" applyAlignment="1">
      <alignment horizontal="center"/>
    </xf>
    <xf numFmtId="43" fontId="109" fillId="0" borderId="27" xfId="49" applyFont="1" applyBorder="1" applyAlignment="1">
      <alignment horizontal="left"/>
    </xf>
    <xf numFmtId="43" fontId="39" fillId="0" borderId="27" xfId="49" applyFont="1" applyBorder="1" applyAlignment="1">
      <alignment/>
    </xf>
    <xf numFmtId="43" fontId="39" fillId="0" borderId="45" xfId="49" applyFont="1" applyBorder="1" applyAlignment="1">
      <alignment/>
    </xf>
    <xf numFmtId="43" fontId="39" fillId="0" borderId="20" xfId="51" applyFont="1" applyBorder="1" applyAlignment="1">
      <alignment horizontal="center"/>
    </xf>
    <xf numFmtId="43" fontId="39" fillId="0" borderId="20" xfId="51" applyFont="1" applyBorder="1" applyAlignment="1">
      <alignment horizontal="left"/>
    </xf>
    <xf numFmtId="43" fontId="122" fillId="0" borderId="20" xfId="49" applyFont="1" applyBorder="1" applyAlignment="1">
      <alignment/>
    </xf>
    <xf numFmtId="0" fontId="109" fillId="0" borderId="14" xfId="0" applyFont="1" applyBorder="1" applyAlignment="1">
      <alignment/>
    </xf>
    <xf numFmtId="0" fontId="109" fillId="0" borderId="14" xfId="0" applyFont="1" applyBorder="1" applyAlignment="1">
      <alignment horizontal="left"/>
    </xf>
    <xf numFmtId="43" fontId="132" fillId="0" borderId="24" xfId="0" applyNumberFormat="1" applyFont="1" applyBorder="1" applyAlignment="1">
      <alignment/>
    </xf>
    <xf numFmtId="43" fontId="132" fillId="0" borderId="28" xfId="0" applyNumberFormat="1" applyFont="1" applyBorder="1" applyAlignment="1">
      <alignment/>
    </xf>
    <xf numFmtId="43" fontId="114" fillId="0" borderId="45" xfId="49" applyFont="1" applyBorder="1" applyAlignment="1">
      <alignment horizontal="left"/>
    </xf>
    <xf numFmtId="43" fontId="114" fillId="0" borderId="45" xfId="49" applyFont="1" applyBorder="1" applyAlignment="1">
      <alignment/>
    </xf>
    <xf numFmtId="43" fontId="114" fillId="0" borderId="36" xfId="49" applyFont="1" applyBorder="1" applyAlignment="1">
      <alignment/>
    </xf>
    <xf numFmtId="43" fontId="114" fillId="0" borderId="45" xfId="49" applyFont="1" applyBorder="1" applyAlignment="1">
      <alignment horizontal="right"/>
    </xf>
    <xf numFmtId="43" fontId="119" fillId="0" borderId="31" xfId="49" applyFont="1" applyBorder="1" applyAlignment="1">
      <alignment/>
    </xf>
    <xf numFmtId="43" fontId="109" fillId="0" borderId="14" xfId="51" applyFont="1" applyBorder="1" applyAlignment="1">
      <alignment horizontal="center"/>
    </xf>
    <xf numFmtId="43" fontId="2" fillId="0" borderId="0" xfId="49" applyFont="1" applyBorder="1" applyAlignment="1">
      <alignment/>
    </xf>
    <xf numFmtId="0" fontId="68" fillId="0" borderId="0" xfId="0" applyFont="1" applyAlignment="1">
      <alignment/>
    </xf>
    <xf numFmtId="43" fontId="68" fillId="0" borderId="0" xfId="49" applyFont="1" applyAlignment="1">
      <alignment/>
    </xf>
    <xf numFmtId="43" fontId="68" fillId="0" borderId="0" xfId="49" applyFont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center"/>
    </xf>
    <xf numFmtId="0" fontId="133" fillId="0" borderId="0" xfId="0" applyFont="1" applyBorder="1" applyAlignment="1">
      <alignment horizontal="left"/>
    </xf>
    <xf numFmtId="0" fontId="69" fillId="0" borderId="0" xfId="0" applyFont="1" applyBorder="1" applyAlignment="1">
      <alignment/>
    </xf>
    <xf numFmtId="43" fontId="69" fillId="0" borderId="0" xfId="49" applyFont="1" applyBorder="1" applyAlignment="1">
      <alignment/>
    </xf>
    <xf numFmtId="43" fontId="69" fillId="0" borderId="0" xfId="49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0" xfId="49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72" fillId="0" borderId="46" xfId="49" applyFont="1" applyBorder="1" applyAlignment="1">
      <alignment/>
    </xf>
    <xf numFmtId="0" fontId="68" fillId="0" borderId="0" xfId="0" applyFont="1" applyAlignment="1">
      <alignment horizontal="left"/>
    </xf>
    <xf numFmtId="43" fontId="124" fillId="0" borderId="0" xfId="51" applyFont="1" applyBorder="1" applyAlignment="1">
      <alignment/>
    </xf>
    <xf numFmtId="0" fontId="69" fillId="0" borderId="0" xfId="0" applyFont="1" applyBorder="1" applyAlignment="1">
      <alignment horizontal="left"/>
    </xf>
    <xf numFmtId="43" fontId="133" fillId="0" borderId="0" xfId="51" applyFont="1" applyBorder="1" applyAlignment="1">
      <alignment horizontal="left"/>
    </xf>
    <xf numFmtId="43" fontId="69" fillId="0" borderId="0" xfId="49" applyFont="1" applyBorder="1" applyAlignment="1">
      <alignment horizontal="left"/>
    </xf>
    <xf numFmtId="0" fontId="124" fillId="0" borderId="0" xfId="0" applyFont="1" applyBorder="1" applyAlignment="1">
      <alignment horizontal="left"/>
    </xf>
    <xf numFmtId="0" fontId="134" fillId="0" borderId="0" xfId="0" applyFont="1" applyBorder="1" applyAlignment="1">
      <alignment horizontal="left"/>
    </xf>
    <xf numFmtId="43" fontId="134" fillId="0" borderId="0" xfId="49" applyFont="1" applyBorder="1" applyAlignment="1">
      <alignment horizontal="left"/>
    </xf>
    <xf numFmtId="0" fontId="135" fillId="0" borderId="17" xfId="0" applyFont="1" applyBorder="1" applyAlignment="1">
      <alignment horizontal="left"/>
    </xf>
    <xf numFmtId="171" fontId="109" fillId="0" borderId="17" xfId="49" applyNumberFormat="1" applyFont="1" applyBorder="1" applyAlignment="1">
      <alignment horizontal="right"/>
    </xf>
    <xf numFmtId="171" fontId="109" fillId="0" borderId="17" xfId="49" applyNumberFormat="1" applyFont="1" applyBorder="1" applyAlignment="1">
      <alignment/>
    </xf>
    <xf numFmtId="0" fontId="114" fillId="0" borderId="29" xfId="0" applyFont="1" applyBorder="1" applyAlignment="1">
      <alignment/>
    </xf>
    <xf numFmtId="43" fontId="39" fillId="0" borderId="44" xfId="51" applyFont="1" applyBorder="1" applyAlignment="1">
      <alignment/>
    </xf>
    <xf numFmtId="0" fontId="109" fillId="34" borderId="17" xfId="55" applyFont="1" applyFill="1" applyBorder="1">
      <alignment/>
      <protection/>
    </xf>
    <xf numFmtId="0" fontId="109" fillId="0" borderId="17" xfId="0" applyFont="1" applyBorder="1" applyAlignment="1">
      <alignment/>
    </xf>
    <xf numFmtId="0" fontId="135" fillId="0" borderId="17" xfId="0" applyFont="1" applyBorder="1" applyAlignment="1">
      <alignment/>
    </xf>
    <xf numFmtId="0" fontId="114" fillId="0" borderId="47" xfId="0" applyFont="1" applyBorder="1" applyAlignment="1">
      <alignment horizontal="center"/>
    </xf>
    <xf numFmtId="17" fontId="114" fillId="33" borderId="24" xfId="0" applyNumberFormat="1" applyFont="1" applyFill="1" applyBorder="1" applyAlignment="1">
      <alignment horizontal="center"/>
    </xf>
    <xf numFmtId="0" fontId="39" fillId="34" borderId="48" xfId="55" applyFont="1" applyFill="1" applyBorder="1">
      <alignment/>
      <protection/>
    </xf>
    <xf numFmtId="43" fontId="39" fillId="0" borderId="48" xfId="49" applyFont="1" applyBorder="1" applyAlignment="1">
      <alignment horizontal="center"/>
    </xf>
    <xf numFmtId="0" fontId="39" fillId="0" borderId="48" xfId="0" applyFont="1" applyBorder="1" applyAlignment="1">
      <alignment/>
    </xf>
    <xf numFmtId="43" fontId="109" fillId="0" borderId="48" xfId="49" applyFont="1" applyBorder="1" applyAlignment="1">
      <alignment/>
    </xf>
    <xf numFmtId="43" fontId="109" fillId="0" borderId="48" xfId="51" applyFont="1" applyBorder="1" applyAlignment="1">
      <alignment/>
    </xf>
    <xf numFmtId="0" fontId="136" fillId="0" borderId="17" xfId="0" applyFont="1" applyBorder="1" applyAlignment="1">
      <alignment horizontal="left"/>
    </xf>
    <xf numFmtId="43" fontId="109" fillId="0" borderId="44" xfId="51" applyFont="1" applyBorder="1" applyAlignment="1">
      <alignment horizontal="left"/>
    </xf>
    <xf numFmtId="43" fontId="39" fillId="0" borderId="44" xfId="51" applyFont="1" applyBorder="1" applyAlignment="1">
      <alignment horizontal="left"/>
    </xf>
    <xf numFmtId="43" fontId="122" fillId="0" borderId="44" xfId="49" applyFont="1" applyBorder="1" applyAlignment="1">
      <alignment/>
    </xf>
    <xf numFmtId="43" fontId="2" fillId="0" borderId="17" xfId="51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114" fillId="34" borderId="40" xfId="0" applyFont="1" applyFill="1" applyBorder="1" applyAlignment="1">
      <alignment horizontal="center"/>
    </xf>
    <xf numFmtId="43" fontId="109" fillId="0" borderId="48" xfId="51" applyFont="1" applyBorder="1" applyAlignment="1">
      <alignment horizontal="left"/>
    </xf>
    <xf numFmtId="43" fontId="132" fillId="0" borderId="0" xfId="0" applyNumberFormat="1" applyFont="1" applyBorder="1" applyAlignment="1">
      <alignment/>
    </xf>
    <xf numFmtId="17" fontId="123" fillId="34" borderId="0" xfId="0" applyNumberFormat="1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114" fillId="0" borderId="11" xfId="0" applyFont="1" applyBorder="1" applyAlignment="1">
      <alignment horizontal="center"/>
    </xf>
    <xf numFmtId="43" fontId="114" fillId="0" borderId="12" xfId="49" applyFont="1" applyBorder="1" applyAlignment="1">
      <alignment horizontal="right"/>
    </xf>
    <xf numFmtId="17" fontId="104" fillId="0" borderId="12" xfId="0" applyNumberFormat="1" applyFont="1" applyBorder="1" applyAlignment="1">
      <alignment horizontal="right"/>
    </xf>
    <xf numFmtId="43" fontId="127" fillId="0" borderId="24" xfId="49" applyFont="1" applyBorder="1" applyAlignment="1">
      <alignment/>
    </xf>
    <xf numFmtId="43" fontId="39" fillId="0" borderId="49" xfId="51" applyFont="1" applyBorder="1" applyAlignment="1">
      <alignment horizontal="left"/>
    </xf>
    <xf numFmtId="0" fontId="0" fillId="0" borderId="14" xfId="0" applyFont="1" applyBorder="1" applyAlignment="1">
      <alignment/>
    </xf>
    <xf numFmtId="0" fontId="39" fillId="0" borderId="44" xfId="0" applyFont="1" applyBorder="1" applyAlignment="1">
      <alignment horizontal="left"/>
    </xf>
    <xf numFmtId="43" fontId="39" fillId="0" borderId="44" xfId="49" applyFont="1" applyBorder="1" applyAlignment="1">
      <alignment horizontal="center"/>
    </xf>
    <xf numFmtId="43" fontId="109" fillId="0" borderId="44" xfId="51" applyFont="1" applyBorder="1" applyAlignment="1">
      <alignment horizontal="center"/>
    </xf>
    <xf numFmtId="0" fontId="39" fillId="0" borderId="44" xfId="0" applyFont="1" applyBorder="1" applyAlignment="1">
      <alignment/>
    </xf>
    <xf numFmtId="43" fontId="109" fillId="0" borderId="44" xfId="49" applyFont="1" applyBorder="1" applyAlignment="1">
      <alignment horizontal="right"/>
    </xf>
    <xf numFmtId="43" fontId="39" fillId="0" borderId="50" xfId="49" applyFont="1" applyBorder="1" applyAlignment="1">
      <alignment/>
    </xf>
    <xf numFmtId="0" fontId="39" fillId="0" borderId="28" xfId="0" applyFont="1" applyBorder="1" applyAlignment="1">
      <alignment horizontal="center"/>
    </xf>
    <xf numFmtId="0" fontId="114" fillId="0" borderId="34" xfId="0" applyFont="1" applyBorder="1" applyAlignment="1">
      <alignment horizontal="center"/>
    </xf>
    <xf numFmtId="43" fontId="114" fillId="0" borderId="34" xfId="49" applyFont="1" applyBorder="1" applyAlignment="1">
      <alignment horizontal="left"/>
    </xf>
    <xf numFmtId="43" fontId="114" fillId="0" borderId="36" xfId="49" applyFont="1" applyBorder="1" applyAlignment="1">
      <alignment horizontal="left"/>
    </xf>
    <xf numFmtId="43" fontId="117" fillId="0" borderId="34" xfId="49" applyFont="1" applyBorder="1" applyAlignment="1">
      <alignment/>
    </xf>
    <xf numFmtId="0" fontId="112" fillId="0" borderId="17" xfId="0" applyFont="1" applyBorder="1" applyAlignment="1">
      <alignment horizontal="left"/>
    </xf>
    <xf numFmtId="0" fontId="114" fillId="34" borderId="40" xfId="0" applyFont="1" applyFill="1" applyBorder="1" applyAlignment="1">
      <alignment horizontal="center"/>
    </xf>
    <xf numFmtId="43" fontId="40" fillId="0" borderId="44" xfId="49" applyFont="1" applyBorder="1" applyAlignment="1">
      <alignment/>
    </xf>
    <xf numFmtId="0" fontId="124" fillId="0" borderId="17" xfId="0" applyFont="1" applyBorder="1" applyAlignment="1">
      <alignment horizontal="left"/>
    </xf>
    <xf numFmtId="43" fontId="124" fillId="0" borderId="17" xfId="51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43" fontId="109" fillId="0" borderId="48" xfId="49" applyFont="1" applyBorder="1" applyAlignment="1">
      <alignment/>
    </xf>
    <xf numFmtId="43" fontId="39" fillId="0" borderId="48" xfId="49" applyFont="1" applyBorder="1" applyAlignment="1">
      <alignment/>
    </xf>
    <xf numFmtId="43" fontId="39" fillId="0" borderId="52" xfId="49" applyFont="1" applyBorder="1" applyAlignment="1">
      <alignment/>
    </xf>
    <xf numFmtId="43" fontId="124" fillId="0" borderId="17" xfId="51" applyFont="1" applyBorder="1" applyAlignment="1">
      <alignment/>
    </xf>
    <xf numFmtId="43" fontId="124" fillId="0" borderId="17" xfId="51" applyFont="1" applyBorder="1" applyAlignment="1">
      <alignment horizontal="left"/>
    </xf>
    <xf numFmtId="0" fontId="109" fillId="0" borderId="16" xfId="0" applyFont="1" applyBorder="1" applyAlignment="1">
      <alignment horizontal="center"/>
    </xf>
    <xf numFmtId="43" fontId="109" fillId="0" borderId="18" xfId="49" applyFont="1" applyBorder="1" applyAlignment="1">
      <alignment/>
    </xf>
    <xf numFmtId="17" fontId="109" fillId="0" borderId="17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13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3" fontId="39" fillId="0" borderId="49" xfId="5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09" fillId="0" borderId="43" xfId="0" applyFont="1" applyBorder="1" applyAlignment="1">
      <alignment horizontal="center"/>
    </xf>
    <xf numFmtId="0" fontId="138" fillId="0" borderId="0" xfId="0" applyFont="1" applyBorder="1" applyAlignment="1">
      <alignment horizontal="right"/>
    </xf>
    <xf numFmtId="17" fontId="138" fillId="0" borderId="0" xfId="0" applyNumberFormat="1" applyFont="1" applyAlignment="1">
      <alignment horizontal="right"/>
    </xf>
    <xf numFmtId="43" fontId="114" fillId="0" borderId="53" xfId="49" applyFont="1" applyBorder="1" applyAlignment="1">
      <alignment horizontal="left"/>
    </xf>
    <xf numFmtId="43" fontId="114" fillId="0" borderId="24" xfId="49" applyFont="1" applyBorder="1" applyAlignment="1">
      <alignment horizontal="left"/>
    </xf>
    <xf numFmtId="43" fontId="114" fillId="0" borderId="36" xfId="51" applyFont="1" applyBorder="1" applyAlignment="1">
      <alignment horizontal="left"/>
    </xf>
    <xf numFmtId="0" fontId="114" fillId="0" borderId="28" xfId="0" applyFont="1" applyBorder="1" applyAlignment="1">
      <alignment horizontal="left"/>
    </xf>
    <xf numFmtId="0" fontId="114" fillId="0" borderId="25" xfId="0" applyFont="1" applyBorder="1" applyAlignment="1">
      <alignment horizontal="left"/>
    </xf>
    <xf numFmtId="0" fontId="114" fillId="0" borderId="54" xfId="0" applyFont="1" applyBorder="1" applyAlignment="1">
      <alignment horizontal="left"/>
    </xf>
    <xf numFmtId="0" fontId="114" fillId="0" borderId="41" xfId="0" applyFont="1" applyBorder="1" applyAlignment="1">
      <alignment horizontal="left"/>
    </xf>
    <xf numFmtId="0" fontId="114" fillId="0" borderId="40" xfId="0" applyFont="1" applyBorder="1" applyAlignment="1">
      <alignment horizontal="left"/>
    </xf>
    <xf numFmtId="0" fontId="114" fillId="0" borderId="55" xfId="0" applyFont="1" applyBorder="1" applyAlignment="1">
      <alignment horizontal="left"/>
    </xf>
    <xf numFmtId="0" fontId="114" fillId="34" borderId="28" xfId="0" applyFont="1" applyFill="1" applyBorder="1" applyAlignment="1">
      <alignment horizontal="center"/>
    </xf>
    <xf numFmtId="0" fontId="114" fillId="34" borderId="40" xfId="0" applyFont="1" applyFill="1" applyBorder="1" applyAlignment="1">
      <alignment horizontal="center"/>
    </xf>
    <xf numFmtId="0" fontId="114" fillId="34" borderId="25" xfId="0" applyFont="1" applyFill="1" applyBorder="1" applyAlignment="1">
      <alignment horizontal="center"/>
    </xf>
    <xf numFmtId="0" fontId="139" fillId="0" borderId="0" xfId="0" applyFont="1" applyAlignment="1">
      <alignment horizontal="center"/>
    </xf>
    <xf numFmtId="17" fontId="139" fillId="0" borderId="0" xfId="0" applyNumberFormat="1" applyFont="1" applyAlignment="1">
      <alignment horizontal="center"/>
    </xf>
    <xf numFmtId="0" fontId="115" fillId="0" borderId="0" xfId="0" applyFont="1" applyAlignment="1">
      <alignment horizontal="center"/>
    </xf>
    <xf numFmtId="0" fontId="115" fillId="0" borderId="56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5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2" fillId="0" borderId="0" xfId="49" applyFont="1" applyBorder="1" applyAlignment="1">
      <alignment horizontal="center"/>
    </xf>
    <xf numFmtId="0" fontId="4" fillId="0" borderId="0" xfId="0" applyFont="1" applyAlignment="1">
      <alignment horizontal="center"/>
    </xf>
    <xf numFmtId="0" fontId="80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0</xdr:row>
      <xdr:rowOff>19050</xdr:rowOff>
    </xdr:from>
    <xdr:to>
      <xdr:col>2</xdr:col>
      <xdr:colOff>523875</xdr:colOff>
      <xdr:row>0</xdr:row>
      <xdr:rowOff>19050</xdr:rowOff>
    </xdr:to>
    <xdr:pic>
      <xdr:nvPicPr>
        <xdr:cNvPr id="1" name="3 Imagen" descr="(04) CORPHOTELS. versión isotipo. tamaño míni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905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0</xdr:row>
      <xdr:rowOff>0</xdr:rowOff>
    </xdr:from>
    <xdr:to>
      <xdr:col>7</xdr:col>
      <xdr:colOff>428625</xdr:colOff>
      <xdr:row>4</xdr:row>
      <xdr:rowOff>66675</xdr:rowOff>
    </xdr:to>
    <xdr:pic>
      <xdr:nvPicPr>
        <xdr:cNvPr id="2" name="4 Imagen" descr="(05)+CORPHOTELS.+versión+principal+(azul).+Uso+regula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0"/>
          <a:ext cx="2943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8</xdr:row>
      <xdr:rowOff>123825</xdr:rowOff>
    </xdr:from>
    <xdr:to>
      <xdr:col>1</xdr:col>
      <xdr:colOff>657225</xdr:colOff>
      <xdr:row>13</xdr:row>
      <xdr:rowOff>104775</xdr:rowOff>
    </xdr:to>
    <xdr:pic>
      <xdr:nvPicPr>
        <xdr:cNvPr id="1" name="3 Imagen" descr="(04) CORPHOTELS. versión isotipo. tamaño míni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419225"/>
          <a:ext cx="514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8</xdr:row>
      <xdr:rowOff>123825</xdr:rowOff>
    </xdr:from>
    <xdr:to>
      <xdr:col>8</xdr:col>
      <xdr:colOff>657225</xdr:colOff>
      <xdr:row>13</xdr:row>
      <xdr:rowOff>104775</xdr:rowOff>
    </xdr:to>
    <xdr:pic>
      <xdr:nvPicPr>
        <xdr:cNvPr id="2" name="3 Imagen" descr="(04) CORPHOTELS. versión isotipo. tamaño míni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419225"/>
          <a:ext cx="514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12"/>
  <sheetViews>
    <sheetView tabSelected="1" zoomScale="70" zoomScaleNormal="70" zoomScalePageLayoutView="0" workbookViewId="0" topLeftCell="A1">
      <selection activeCell="U259" sqref="T259:U259"/>
    </sheetView>
  </sheetViews>
  <sheetFormatPr defaultColWidth="10.8515625" defaultRowHeight="12.75"/>
  <cols>
    <col min="1" max="1" width="3.8515625" style="0" customWidth="1"/>
    <col min="2" max="2" width="29.28125" style="0" customWidth="1"/>
    <col min="3" max="3" width="13.8515625" style="0" customWidth="1"/>
    <col min="4" max="4" width="6.00390625" style="0" customWidth="1"/>
    <col min="5" max="5" width="28.8515625" style="0" customWidth="1"/>
    <col min="6" max="6" width="12.8515625" style="0" customWidth="1"/>
    <col min="7" max="7" width="12.00390625" style="0" customWidth="1"/>
    <col min="8" max="8" width="9.7109375" style="0" customWidth="1"/>
    <col min="9" max="9" width="10.28125" style="0" customWidth="1"/>
    <col min="10" max="10" width="12.140625" style="0" bestFit="1" customWidth="1"/>
    <col min="11" max="11" width="11.28125" style="0" customWidth="1"/>
    <col min="12" max="12" width="10.140625" style="0" customWidth="1"/>
    <col min="13" max="13" width="10.8515625" style="0" customWidth="1"/>
    <col min="14" max="14" width="9.57421875" style="0" customWidth="1"/>
    <col min="15" max="15" width="12.28125" style="0" customWidth="1"/>
    <col min="16" max="16" width="12.421875" style="0" customWidth="1"/>
    <col min="17" max="17" width="13.421875" style="0" customWidth="1"/>
  </cols>
  <sheetData>
    <row r="2" spans="3:9" ht="21" customHeight="1">
      <c r="C2" s="15"/>
      <c r="D2" s="15"/>
      <c r="E2" s="9"/>
      <c r="F2" s="9"/>
      <c r="G2" s="9"/>
      <c r="H2" s="9"/>
      <c r="I2" s="9"/>
    </row>
    <row r="3" spans="3:9" ht="18.75" customHeight="1">
      <c r="C3" s="16"/>
      <c r="D3" s="16"/>
      <c r="E3" s="9"/>
      <c r="F3" s="9"/>
      <c r="G3" s="9"/>
      <c r="H3" s="9"/>
      <c r="I3" s="9"/>
    </row>
    <row r="4" spans="3:9" ht="13.5" customHeight="1">
      <c r="C4" s="16"/>
      <c r="D4" s="16"/>
      <c r="E4" s="9"/>
      <c r="F4" s="9"/>
      <c r="G4" s="9"/>
      <c r="H4" s="9"/>
      <c r="I4" s="9"/>
    </row>
    <row r="5" spans="1:17" ht="15.75" customHeight="1">
      <c r="A5" s="17"/>
      <c r="B5" s="420" t="s">
        <v>27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</row>
    <row r="6" spans="1:17" ht="15.75" customHeight="1">
      <c r="A6" s="17"/>
      <c r="B6" s="420" t="s">
        <v>109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</row>
    <row r="7" spans="1:17" ht="15" customHeight="1">
      <c r="A7" s="17"/>
      <c r="B7" s="421" t="s">
        <v>320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</row>
    <row r="8" spans="1:17" ht="12" customHeight="1" thickBot="1">
      <c r="A8" s="17"/>
      <c r="B8" s="18"/>
      <c r="C8" s="18"/>
      <c r="D8" s="21"/>
      <c r="E8" s="18"/>
      <c r="F8" s="18"/>
      <c r="G8" s="18"/>
      <c r="H8" s="18"/>
      <c r="I8" s="18"/>
      <c r="J8" s="18"/>
      <c r="K8" s="18"/>
      <c r="L8" s="18"/>
      <c r="M8" s="18"/>
      <c r="N8" s="18"/>
      <c r="O8" s="21"/>
      <c r="P8" s="18"/>
      <c r="Q8" s="103" t="s">
        <v>183</v>
      </c>
    </row>
    <row r="9" spans="1:17" ht="15.75" customHeight="1" thickBot="1">
      <c r="A9" s="414" t="s">
        <v>13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6"/>
    </row>
    <row r="10" spans="1:17" ht="1.5" customHeight="1" hidden="1" thickBot="1">
      <c r="A10" s="205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206" t="s">
        <v>43</v>
      </c>
    </row>
    <row r="11" spans="1:17" ht="13.5" thickBot="1">
      <c r="A11" s="207"/>
      <c r="B11" s="207"/>
      <c r="C11" s="207"/>
      <c r="D11" s="207"/>
      <c r="E11" s="208"/>
      <c r="F11" s="209"/>
      <c r="G11" s="417" t="s">
        <v>20</v>
      </c>
      <c r="H11" s="418"/>
      <c r="I11" s="419"/>
      <c r="J11" s="419"/>
      <c r="K11" s="419"/>
      <c r="L11" s="419"/>
      <c r="M11" s="419"/>
      <c r="N11" s="419"/>
      <c r="O11" s="361"/>
      <c r="P11" s="99"/>
      <c r="Q11" s="99"/>
    </row>
    <row r="12" spans="1:17" ht="14.25">
      <c r="A12" s="210" t="s">
        <v>35</v>
      </c>
      <c r="B12" s="268" t="s">
        <v>36</v>
      </c>
      <c r="C12" s="211"/>
      <c r="D12" s="211"/>
      <c r="E12" s="213" t="s">
        <v>8</v>
      </c>
      <c r="F12" s="210" t="s">
        <v>3</v>
      </c>
      <c r="G12" s="212" t="s">
        <v>14</v>
      </c>
      <c r="H12" s="99"/>
      <c r="I12" s="213" t="s">
        <v>15</v>
      </c>
      <c r="J12" s="210" t="s">
        <v>16</v>
      </c>
      <c r="K12" s="212" t="s">
        <v>18</v>
      </c>
      <c r="L12" s="212" t="s">
        <v>48</v>
      </c>
      <c r="M12" s="99" t="s">
        <v>253</v>
      </c>
      <c r="N12" s="212" t="s">
        <v>21</v>
      </c>
      <c r="O12" s="99" t="s">
        <v>73</v>
      </c>
      <c r="P12" s="210" t="s">
        <v>22</v>
      </c>
      <c r="Q12" s="210" t="s">
        <v>24</v>
      </c>
    </row>
    <row r="13" spans="1:17" ht="13.5" thickBot="1">
      <c r="A13" s="100"/>
      <c r="B13" s="100"/>
      <c r="C13" s="210" t="s">
        <v>324</v>
      </c>
      <c r="D13" s="100" t="s">
        <v>240</v>
      </c>
      <c r="E13" s="215" t="s">
        <v>9</v>
      </c>
      <c r="F13" s="100" t="s">
        <v>4</v>
      </c>
      <c r="G13" s="214" t="s">
        <v>33</v>
      </c>
      <c r="H13" s="100" t="s">
        <v>60</v>
      </c>
      <c r="I13" s="215" t="s">
        <v>34</v>
      </c>
      <c r="J13" s="100" t="s">
        <v>17</v>
      </c>
      <c r="K13" s="214" t="s">
        <v>19</v>
      </c>
      <c r="L13" s="214" t="s">
        <v>47</v>
      </c>
      <c r="M13" s="100" t="s">
        <v>254</v>
      </c>
      <c r="N13" s="214"/>
      <c r="O13" s="100" t="s">
        <v>74</v>
      </c>
      <c r="P13" s="100" t="s">
        <v>23</v>
      </c>
      <c r="Q13" s="100" t="s">
        <v>25</v>
      </c>
    </row>
    <row r="14" spans="1:17" ht="13.5" thickBot="1">
      <c r="A14" s="201"/>
      <c r="B14" s="149" t="s">
        <v>1</v>
      </c>
      <c r="C14" s="202"/>
      <c r="D14" s="202"/>
      <c r="E14" s="202"/>
      <c r="F14" s="202"/>
      <c r="G14" s="202"/>
      <c r="H14" s="203"/>
      <c r="I14" s="202"/>
      <c r="J14" s="202"/>
      <c r="K14" s="202"/>
      <c r="L14" s="202"/>
      <c r="M14" s="202"/>
      <c r="N14" s="202"/>
      <c r="O14" s="202"/>
      <c r="P14" s="202"/>
      <c r="Q14" s="204"/>
    </row>
    <row r="15" spans="1:17" ht="12.75">
      <c r="A15" s="42">
        <v>1</v>
      </c>
      <c r="B15" s="43" t="s">
        <v>104</v>
      </c>
      <c r="C15" s="44" t="s">
        <v>325</v>
      </c>
      <c r="D15" s="44" t="s">
        <v>241</v>
      </c>
      <c r="E15" s="45" t="s">
        <v>56</v>
      </c>
      <c r="F15" s="46">
        <v>245000</v>
      </c>
      <c r="G15" s="65">
        <v>46889.46</v>
      </c>
      <c r="H15" s="47"/>
      <c r="I15" s="47">
        <v>0</v>
      </c>
      <c r="J15" s="48">
        <v>7031.5</v>
      </c>
      <c r="K15" s="247">
        <v>4742.4</v>
      </c>
      <c r="L15" s="47"/>
      <c r="M15" s="47">
        <v>0</v>
      </c>
      <c r="N15" s="47">
        <v>25</v>
      </c>
      <c r="O15" s="47">
        <v>50</v>
      </c>
      <c r="P15" s="47">
        <f aca="true" t="shared" si="0" ref="P15:P21">SUM(G15:O15)</f>
        <v>58738.36</v>
      </c>
      <c r="Q15" s="49">
        <f aca="true" t="shared" si="1" ref="Q15:Q21">(F15-P15)</f>
        <v>186261.64</v>
      </c>
    </row>
    <row r="16" spans="1:17" ht="12.75">
      <c r="A16" s="50">
        <v>2</v>
      </c>
      <c r="B16" s="52" t="s">
        <v>121</v>
      </c>
      <c r="C16" s="97" t="s">
        <v>325</v>
      </c>
      <c r="D16" s="97" t="s">
        <v>241</v>
      </c>
      <c r="E16" s="98" t="s">
        <v>122</v>
      </c>
      <c r="F16" s="271">
        <v>70000</v>
      </c>
      <c r="G16" s="69">
        <v>5368.45</v>
      </c>
      <c r="H16" s="69"/>
      <c r="I16" s="69"/>
      <c r="J16" s="54">
        <f aca="true" t="shared" si="2" ref="J16:J21">F16*2.87%</f>
        <v>2009</v>
      </c>
      <c r="K16" s="54">
        <f aca="true" t="shared" si="3" ref="K16:K21">F16*3.04%</f>
        <v>2128</v>
      </c>
      <c r="L16" s="54"/>
      <c r="M16" s="54"/>
      <c r="N16" s="54">
        <v>25</v>
      </c>
      <c r="O16" s="54">
        <v>50</v>
      </c>
      <c r="P16" s="54">
        <f t="shared" si="0"/>
        <v>9580.45</v>
      </c>
      <c r="Q16" s="55">
        <f t="shared" si="1"/>
        <v>60419.55</v>
      </c>
    </row>
    <row r="17" spans="1:17" ht="12.75">
      <c r="A17" s="50">
        <v>3</v>
      </c>
      <c r="B17" s="52" t="s">
        <v>123</v>
      </c>
      <c r="C17" s="97" t="s">
        <v>325</v>
      </c>
      <c r="D17" s="97" t="s">
        <v>241</v>
      </c>
      <c r="E17" s="98" t="s">
        <v>124</v>
      </c>
      <c r="F17" s="271">
        <v>70000</v>
      </c>
      <c r="G17" s="69">
        <v>5368.45</v>
      </c>
      <c r="H17" s="69"/>
      <c r="I17" s="69"/>
      <c r="J17" s="54">
        <f t="shared" si="2"/>
        <v>2009</v>
      </c>
      <c r="K17" s="54">
        <f t="shared" si="3"/>
        <v>2128</v>
      </c>
      <c r="L17" s="54"/>
      <c r="M17" s="54">
        <v>3436.29</v>
      </c>
      <c r="N17" s="54">
        <v>25</v>
      </c>
      <c r="O17" s="54">
        <v>50</v>
      </c>
      <c r="P17" s="54">
        <f t="shared" si="0"/>
        <v>13016.740000000002</v>
      </c>
      <c r="Q17" s="55">
        <f t="shared" si="1"/>
        <v>56983.259999999995</v>
      </c>
    </row>
    <row r="18" spans="1:17" ht="12.75">
      <c r="A18" s="50">
        <v>4</v>
      </c>
      <c r="B18" s="52" t="s">
        <v>125</v>
      </c>
      <c r="C18" s="97" t="s">
        <v>325</v>
      </c>
      <c r="D18" s="97" t="s">
        <v>241</v>
      </c>
      <c r="E18" s="52" t="s">
        <v>126</v>
      </c>
      <c r="F18" s="69">
        <v>70000</v>
      </c>
      <c r="G18" s="69">
        <v>5368.45</v>
      </c>
      <c r="H18" s="69"/>
      <c r="I18" s="69"/>
      <c r="J18" s="54">
        <f t="shared" si="2"/>
        <v>2009</v>
      </c>
      <c r="K18" s="54">
        <f t="shared" si="3"/>
        <v>2128</v>
      </c>
      <c r="L18" s="54"/>
      <c r="M18" s="54"/>
      <c r="N18" s="54">
        <v>25</v>
      </c>
      <c r="O18" s="54">
        <v>50</v>
      </c>
      <c r="P18" s="54">
        <f t="shared" si="0"/>
        <v>9580.45</v>
      </c>
      <c r="Q18" s="55">
        <f t="shared" si="1"/>
        <v>60419.55</v>
      </c>
    </row>
    <row r="19" spans="1:17" ht="12.75">
      <c r="A19" s="50">
        <v>5</v>
      </c>
      <c r="B19" s="52" t="s">
        <v>120</v>
      </c>
      <c r="C19" s="97" t="s">
        <v>325</v>
      </c>
      <c r="D19" s="97" t="s">
        <v>242</v>
      </c>
      <c r="E19" s="98" t="s">
        <v>138</v>
      </c>
      <c r="F19" s="271">
        <v>80000</v>
      </c>
      <c r="G19" s="69">
        <v>6805.88</v>
      </c>
      <c r="H19" s="69"/>
      <c r="I19" s="69">
        <v>2380.24</v>
      </c>
      <c r="J19" s="54">
        <f>F19*2.87%</f>
        <v>2296</v>
      </c>
      <c r="K19" s="54">
        <f>F19*3.04%</f>
        <v>2432</v>
      </c>
      <c r="L19" s="54"/>
      <c r="M19" s="54"/>
      <c r="N19" s="54">
        <v>25</v>
      </c>
      <c r="O19" s="54">
        <v>50</v>
      </c>
      <c r="P19" s="54">
        <f>SUM(G19:O19)</f>
        <v>13989.119999999999</v>
      </c>
      <c r="Q19" s="55">
        <f>(F19-P19)</f>
        <v>66010.88</v>
      </c>
    </row>
    <row r="20" spans="1:17" ht="12.75">
      <c r="A20" s="50">
        <v>6</v>
      </c>
      <c r="B20" s="240" t="s">
        <v>163</v>
      </c>
      <c r="C20" s="97" t="s">
        <v>325</v>
      </c>
      <c r="D20" s="97" t="s">
        <v>242</v>
      </c>
      <c r="E20" s="52" t="s">
        <v>164</v>
      </c>
      <c r="F20" s="69">
        <v>60000</v>
      </c>
      <c r="G20" s="69">
        <v>3486.65</v>
      </c>
      <c r="H20" s="69"/>
      <c r="I20" s="69"/>
      <c r="J20" s="54">
        <f t="shared" si="2"/>
        <v>1722</v>
      </c>
      <c r="K20" s="54">
        <f t="shared" si="3"/>
        <v>1824</v>
      </c>
      <c r="L20" s="54"/>
      <c r="M20" s="69">
        <v>10478.22</v>
      </c>
      <c r="N20" s="54">
        <v>25</v>
      </c>
      <c r="O20" s="54">
        <v>50</v>
      </c>
      <c r="P20" s="54">
        <f t="shared" si="0"/>
        <v>17585.87</v>
      </c>
      <c r="Q20" s="55">
        <f t="shared" si="1"/>
        <v>42414.130000000005</v>
      </c>
    </row>
    <row r="21" spans="1:17" ht="12" customHeight="1" thickBot="1">
      <c r="A21" s="56"/>
      <c r="B21" s="58"/>
      <c r="C21" s="57"/>
      <c r="D21" s="57"/>
      <c r="E21" s="59"/>
      <c r="F21" s="60"/>
      <c r="G21" s="61"/>
      <c r="H21" s="62">
        <v>0</v>
      </c>
      <c r="I21" s="61">
        <v>0</v>
      </c>
      <c r="J21" s="62">
        <f t="shared" si="2"/>
        <v>0</v>
      </c>
      <c r="K21" s="62">
        <f t="shared" si="3"/>
        <v>0</v>
      </c>
      <c r="L21" s="62"/>
      <c r="M21" s="62"/>
      <c r="N21" s="62"/>
      <c r="O21" s="62"/>
      <c r="P21" s="62">
        <f t="shared" si="0"/>
        <v>0</v>
      </c>
      <c r="Q21" s="63">
        <f t="shared" si="1"/>
        <v>0</v>
      </c>
    </row>
    <row r="22" spans="1:17" ht="13.5" thickBot="1">
      <c r="A22" s="124"/>
      <c r="B22" s="125" t="s">
        <v>151</v>
      </c>
      <c r="C22" s="141"/>
      <c r="D22" s="141"/>
      <c r="E22" s="125"/>
      <c r="F22" s="142">
        <f>SUM(F15:F21)</f>
        <v>595000</v>
      </c>
      <c r="G22" s="142">
        <f aca="true" t="shared" si="4" ref="G22:Q22">SUM(G15:G21)</f>
        <v>73287.33999999998</v>
      </c>
      <c r="H22" s="142">
        <f t="shared" si="4"/>
        <v>0</v>
      </c>
      <c r="I22" s="142">
        <f t="shared" si="4"/>
        <v>2380.24</v>
      </c>
      <c r="J22" s="142">
        <f t="shared" si="4"/>
        <v>17076.5</v>
      </c>
      <c r="K22" s="142">
        <f t="shared" si="4"/>
        <v>15382.4</v>
      </c>
      <c r="L22" s="142">
        <f t="shared" si="4"/>
        <v>0</v>
      </c>
      <c r="M22" s="142">
        <f t="shared" si="4"/>
        <v>13914.509999999998</v>
      </c>
      <c r="N22" s="142">
        <f t="shared" si="4"/>
        <v>150</v>
      </c>
      <c r="O22" s="142">
        <f t="shared" si="4"/>
        <v>300</v>
      </c>
      <c r="P22" s="142">
        <f t="shared" si="4"/>
        <v>122490.98999999999</v>
      </c>
      <c r="Q22" s="308">
        <f t="shared" si="4"/>
        <v>472509.01</v>
      </c>
    </row>
    <row r="23" spans="1:17" ht="19.5" customHeight="1">
      <c r="A23" s="37"/>
      <c r="B23" s="6"/>
      <c r="C23" s="10"/>
      <c r="D23" s="10"/>
      <c r="E23" s="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8"/>
    </row>
    <row r="24" spans="1:17" ht="6" customHeight="1" hidden="1" thickBot="1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0"/>
    </row>
    <row r="25" spans="1:17" ht="14.25" customHeight="1" thickBot="1">
      <c r="A25" s="193"/>
      <c r="B25" s="264" t="s">
        <v>188</v>
      </c>
      <c r="C25" s="191"/>
      <c r="D25" s="191"/>
      <c r="E25" s="184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09"/>
    </row>
    <row r="26" spans="1:17" ht="10.5" customHeight="1">
      <c r="A26" s="42"/>
      <c r="B26" s="43"/>
      <c r="C26" s="237"/>
      <c r="D26" s="237"/>
      <c r="E26" s="48"/>
      <c r="F26" s="239"/>
      <c r="G26" s="247"/>
      <c r="H26" s="65"/>
      <c r="I26" s="65">
        <v>0</v>
      </c>
      <c r="J26" s="65">
        <f>F26*2.87%</f>
        <v>0</v>
      </c>
      <c r="K26" s="47">
        <f>F26*3.04%</f>
        <v>0</v>
      </c>
      <c r="L26" s="47"/>
      <c r="M26" s="47"/>
      <c r="N26" s="47"/>
      <c r="O26" s="47"/>
      <c r="P26" s="47">
        <f>SUM(G26:O26)</f>
        <v>0</v>
      </c>
      <c r="Q26" s="49">
        <f>(F26-P26)</f>
        <v>0</v>
      </c>
    </row>
    <row r="27" spans="1:17" ht="10.5" customHeight="1">
      <c r="A27" s="50">
        <v>7</v>
      </c>
      <c r="B27" s="240" t="s">
        <v>160</v>
      </c>
      <c r="C27" s="97" t="s">
        <v>325</v>
      </c>
      <c r="D27" s="97" t="s">
        <v>242</v>
      </c>
      <c r="E27" s="52" t="s">
        <v>161</v>
      </c>
      <c r="F27" s="67">
        <v>87000</v>
      </c>
      <c r="G27" s="67">
        <v>9047.51</v>
      </c>
      <c r="H27" s="68"/>
      <c r="I27" s="68"/>
      <c r="J27" s="68">
        <f>F27*2.87%</f>
        <v>2496.9</v>
      </c>
      <c r="K27" s="54">
        <f>F27*3.04%</f>
        <v>2644.8</v>
      </c>
      <c r="L27" s="54"/>
      <c r="M27" s="54"/>
      <c r="N27" s="54">
        <v>25</v>
      </c>
      <c r="O27" s="54">
        <v>50</v>
      </c>
      <c r="P27" s="54">
        <f>SUM(G27:O27)</f>
        <v>14264.21</v>
      </c>
      <c r="Q27" s="55">
        <f>(F27-P27)</f>
        <v>72735.79000000001</v>
      </c>
    </row>
    <row r="28" spans="1:17" ht="10.5" customHeight="1">
      <c r="A28" s="50">
        <v>8</v>
      </c>
      <c r="B28" s="240" t="s">
        <v>162</v>
      </c>
      <c r="C28" s="97" t="s">
        <v>325</v>
      </c>
      <c r="D28" s="97" t="s">
        <v>241</v>
      </c>
      <c r="E28" s="52" t="s">
        <v>161</v>
      </c>
      <c r="F28" s="67">
        <v>87000</v>
      </c>
      <c r="G28" s="68">
        <v>9047.51</v>
      </c>
      <c r="H28" s="68"/>
      <c r="I28" s="68">
        <v>0</v>
      </c>
      <c r="J28" s="68">
        <f>F28*2.87%</f>
        <v>2496.9</v>
      </c>
      <c r="K28" s="54">
        <f>F28*3.04%</f>
        <v>2644.8</v>
      </c>
      <c r="L28" s="54"/>
      <c r="M28" s="54"/>
      <c r="N28" s="54">
        <v>25</v>
      </c>
      <c r="O28" s="54">
        <v>50</v>
      </c>
      <c r="P28" s="54">
        <f>SUM(G28:O28)</f>
        <v>14264.21</v>
      </c>
      <c r="Q28" s="55">
        <f>(F28-P28)</f>
        <v>72735.79000000001</v>
      </c>
    </row>
    <row r="29" spans="1:17" ht="10.5" customHeight="1" thickBot="1">
      <c r="A29" s="56"/>
      <c r="B29" s="59"/>
      <c r="C29" s="77"/>
      <c r="D29" s="77"/>
      <c r="E29" s="78"/>
      <c r="F29" s="83"/>
      <c r="G29" s="79"/>
      <c r="H29" s="79"/>
      <c r="I29" s="79"/>
      <c r="J29" s="79"/>
      <c r="K29" s="62"/>
      <c r="L29" s="62"/>
      <c r="M29" s="62"/>
      <c r="N29" s="62"/>
      <c r="O29" s="62"/>
      <c r="P29" s="62">
        <f>SUM(G29:O29)</f>
        <v>0</v>
      </c>
      <c r="Q29" s="63"/>
    </row>
    <row r="30" spans="1:17" ht="13.5" customHeight="1" thickBot="1">
      <c r="A30" s="159"/>
      <c r="B30" s="265" t="s">
        <v>154</v>
      </c>
      <c r="C30" s="161"/>
      <c r="D30" s="161"/>
      <c r="E30" s="162"/>
      <c r="F30" s="163">
        <f>SUM(F26:F29)</f>
        <v>174000</v>
      </c>
      <c r="G30" s="163">
        <f aca="true" t="shared" si="5" ref="G30:Q30">SUM(G26:G29)</f>
        <v>18095.02</v>
      </c>
      <c r="H30" s="163">
        <f t="shared" si="5"/>
        <v>0</v>
      </c>
      <c r="I30" s="163">
        <f t="shared" si="5"/>
        <v>0</v>
      </c>
      <c r="J30" s="163">
        <f t="shared" si="5"/>
        <v>4993.8</v>
      </c>
      <c r="K30" s="163">
        <f t="shared" si="5"/>
        <v>5289.6</v>
      </c>
      <c r="L30" s="163">
        <f t="shared" si="5"/>
        <v>0</v>
      </c>
      <c r="M30" s="163">
        <f t="shared" si="5"/>
        <v>0</v>
      </c>
      <c r="N30" s="163">
        <f t="shared" si="5"/>
        <v>50</v>
      </c>
      <c r="O30" s="163">
        <f t="shared" si="5"/>
        <v>100</v>
      </c>
      <c r="P30" s="163">
        <f t="shared" si="5"/>
        <v>28528.42</v>
      </c>
      <c r="Q30" s="306">
        <f t="shared" si="5"/>
        <v>145471.58000000002</v>
      </c>
    </row>
    <row r="31" spans="1:17" ht="10.5" customHeight="1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40"/>
    </row>
    <row r="32" spans="1:17" ht="18" customHeight="1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0"/>
    </row>
    <row r="33" spans="1:17" ht="14.25" customHeight="1" thickBot="1">
      <c r="A33" s="39"/>
      <c r="B33" s="270" t="s">
        <v>189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0"/>
    </row>
    <row r="34" spans="1:17" ht="12.75" customHeight="1">
      <c r="A34" s="398"/>
      <c r="B34" s="399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1"/>
    </row>
    <row r="35" spans="1:17" ht="10.5" customHeight="1">
      <c r="A35" s="50">
        <v>9</v>
      </c>
      <c r="B35" s="52" t="s">
        <v>37</v>
      </c>
      <c r="C35" s="97" t="s">
        <v>325</v>
      </c>
      <c r="D35" s="53" t="s">
        <v>242</v>
      </c>
      <c r="E35" s="52" t="s">
        <v>49</v>
      </c>
      <c r="F35" s="68">
        <v>55000</v>
      </c>
      <c r="G35" s="67">
        <v>2559.68</v>
      </c>
      <c r="H35" s="54">
        <v>1128</v>
      </c>
      <c r="I35" s="54">
        <v>0</v>
      </c>
      <c r="J35" s="68">
        <f>F35*2.87%</f>
        <v>1578.5</v>
      </c>
      <c r="K35" s="54">
        <f>F35*3.04%</f>
        <v>1672</v>
      </c>
      <c r="L35" s="54">
        <v>100</v>
      </c>
      <c r="M35" s="54">
        <v>0</v>
      </c>
      <c r="N35" s="54">
        <v>25</v>
      </c>
      <c r="O35" s="54">
        <v>50</v>
      </c>
      <c r="P35" s="54">
        <f>SUM(G35:O35)</f>
        <v>7113.18</v>
      </c>
      <c r="Q35" s="55">
        <f>(F35-P35)</f>
        <v>47886.82</v>
      </c>
    </row>
    <row r="36" spans="1:17" ht="12.75" customHeight="1" thickBot="1">
      <c r="A36" s="56"/>
      <c r="B36" s="58"/>
      <c r="C36" s="57"/>
      <c r="D36" s="57"/>
      <c r="E36" s="59"/>
      <c r="F36" s="60"/>
      <c r="G36" s="62"/>
      <c r="H36" s="62"/>
      <c r="I36" s="61"/>
      <c r="J36" s="62"/>
      <c r="K36" s="62"/>
      <c r="L36" s="62"/>
      <c r="M36" s="62"/>
      <c r="N36" s="62"/>
      <c r="O36" s="62"/>
      <c r="P36" s="62"/>
      <c r="Q36" s="63"/>
    </row>
    <row r="37" spans="1:17" ht="18" customHeight="1" thickBot="1">
      <c r="A37" s="124"/>
      <c r="B37" s="125" t="s">
        <v>147</v>
      </c>
      <c r="C37" s="141"/>
      <c r="D37" s="141"/>
      <c r="E37" s="125"/>
      <c r="F37" s="142">
        <f>SUM(F35:F36)</f>
        <v>55000</v>
      </c>
      <c r="G37" s="142">
        <f aca="true" t="shared" si="6" ref="G37:Q37">SUM(G35:G36)</f>
        <v>2559.68</v>
      </c>
      <c r="H37" s="142">
        <f t="shared" si="6"/>
        <v>1128</v>
      </c>
      <c r="I37" s="142">
        <f t="shared" si="6"/>
        <v>0</v>
      </c>
      <c r="J37" s="142">
        <f t="shared" si="6"/>
        <v>1578.5</v>
      </c>
      <c r="K37" s="142">
        <f t="shared" si="6"/>
        <v>1672</v>
      </c>
      <c r="L37" s="142">
        <f t="shared" si="6"/>
        <v>100</v>
      </c>
      <c r="M37" s="142">
        <f t="shared" si="6"/>
        <v>0</v>
      </c>
      <c r="N37" s="142">
        <f t="shared" si="6"/>
        <v>25</v>
      </c>
      <c r="O37" s="142">
        <f t="shared" si="6"/>
        <v>50</v>
      </c>
      <c r="P37" s="142">
        <f t="shared" si="6"/>
        <v>7113.18</v>
      </c>
      <c r="Q37" s="308">
        <f t="shared" si="6"/>
        <v>47886.82</v>
      </c>
    </row>
    <row r="38" spans="1:17" ht="18" customHeight="1">
      <c r="A38" s="3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0"/>
    </row>
    <row r="39" spans="1:17" ht="18" customHeight="1" thickBot="1">
      <c r="A39" s="39"/>
      <c r="B39" s="270" t="s">
        <v>153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0"/>
    </row>
    <row r="40" spans="1:17" ht="7.5" customHeight="1">
      <c r="A40" s="42"/>
      <c r="B40" s="43"/>
      <c r="C40" s="44"/>
      <c r="D40" s="44"/>
      <c r="E40" s="43"/>
      <c r="F40" s="65"/>
      <c r="G40" s="247"/>
      <c r="H40" s="47"/>
      <c r="I40" s="47"/>
      <c r="J40" s="47"/>
      <c r="K40" s="47"/>
      <c r="L40" s="47"/>
      <c r="M40" s="47"/>
      <c r="N40" s="47"/>
      <c r="O40" s="47"/>
      <c r="P40" s="47">
        <f>SUM(G40:O40)</f>
        <v>0</v>
      </c>
      <c r="Q40" s="49">
        <f>(F40-P40)</f>
        <v>0</v>
      </c>
    </row>
    <row r="41" spans="1:17" ht="12.75" customHeight="1">
      <c r="A41" s="50">
        <v>10</v>
      </c>
      <c r="B41" s="96" t="s">
        <v>72</v>
      </c>
      <c r="C41" s="97" t="s">
        <v>325</v>
      </c>
      <c r="D41" s="51" t="s">
        <v>241</v>
      </c>
      <c r="E41" s="52" t="s">
        <v>103</v>
      </c>
      <c r="F41" s="261">
        <v>47000</v>
      </c>
      <c r="G41" s="54">
        <v>1430.6</v>
      </c>
      <c r="H41" s="54">
        <v>0</v>
      </c>
      <c r="I41" s="72">
        <v>0</v>
      </c>
      <c r="J41" s="54">
        <f>F41*2.87%</f>
        <v>1348.9</v>
      </c>
      <c r="K41" s="54">
        <f>F41*3.04%</f>
        <v>1428.8</v>
      </c>
      <c r="L41" s="54"/>
      <c r="M41" s="54">
        <v>5493.16</v>
      </c>
      <c r="N41" s="54">
        <v>25</v>
      </c>
      <c r="O41" s="54">
        <v>50</v>
      </c>
      <c r="P41" s="54">
        <f>SUM(G41:O41)</f>
        <v>9776.46</v>
      </c>
      <c r="Q41" s="55">
        <f>(F41-P41)</f>
        <v>37223.54</v>
      </c>
    </row>
    <row r="42" spans="1:17" ht="11.25" customHeight="1" thickBot="1">
      <c r="A42" s="56"/>
      <c r="B42" s="58"/>
      <c r="C42" s="57"/>
      <c r="D42" s="57"/>
      <c r="E42" s="59"/>
      <c r="F42" s="60"/>
      <c r="G42" s="62"/>
      <c r="H42" s="62"/>
      <c r="I42" s="61"/>
      <c r="J42" s="62"/>
      <c r="K42" s="62"/>
      <c r="L42" s="62"/>
      <c r="M42" s="62"/>
      <c r="N42" s="62"/>
      <c r="O42" s="62"/>
      <c r="P42" s="62"/>
      <c r="Q42" s="63"/>
    </row>
    <row r="43" spans="1:17" ht="13.5" customHeight="1" thickBot="1">
      <c r="A43" s="124"/>
      <c r="B43" s="343" t="s">
        <v>152</v>
      </c>
      <c r="C43" s="141"/>
      <c r="D43" s="141"/>
      <c r="E43" s="125"/>
      <c r="F43" s="142">
        <f>SUM(F40:F41)</f>
        <v>47000</v>
      </c>
      <c r="G43" s="142">
        <f aca="true" t="shared" si="7" ref="G43:Q43">SUM(G40:G41)</f>
        <v>1430.6</v>
      </c>
      <c r="H43" s="142">
        <f t="shared" si="7"/>
        <v>0</v>
      </c>
      <c r="I43" s="142">
        <f t="shared" si="7"/>
        <v>0</v>
      </c>
      <c r="J43" s="142">
        <f t="shared" si="7"/>
        <v>1348.9</v>
      </c>
      <c r="K43" s="142">
        <f t="shared" si="7"/>
        <v>1428.8</v>
      </c>
      <c r="L43" s="142">
        <f t="shared" si="7"/>
        <v>0</v>
      </c>
      <c r="M43" s="142">
        <f t="shared" si="7"/>
        <v>5493.16</v>
      </c>
      <c r="N43" s="142">
        <f t="shared" si="7"/>
        <v>25</v>
      </c>
      <c r="O43" s="142">
        <f t="shared" si="7"/>
        <v>50</v>
      </c>
      <c r="P43" s="142">
        <f t="shared" si="7"/>
        <v>9776.46</v>
      </c>
      <c r="Q43" s="308">
        <f t="shared" si="7"/>
        <v>37223.54</v>
      </c>
    </row>
    <row r="44" spans="1:17" ht="13.5" customHeight="1">
      <c r="A44" s="367"/>
      <c r="B44" s="200"/>
      <c r="C44" s="281"/>
      <c r="D44" s="281"/>
      <c r="E44" s="10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368"/>
    </row>
    <row r="45" spans="1:17" ht="13.5" customHeight="1" thickBot="1">
      <c r="A45" s="106"/>
      <c r="B45" s="278" t="s">
        <v>190</v>
      </c>
      <c r="C45" s="105"/>
      <c r="D45" s="105"/>
      <c r="E45" s="176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9"/>
    </row>
    <row r="46" spans="1:17" ht="7.5" customHeight="1">
      <c r="A46" s="164"/>
      <c r="B46" s="165"/>
      <c r="C46" s="166"/>
      <c r="D46" s="166"/>
      <c r="E46" s="167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47">
        <f aca="true" t="shared" si="8" ref="P46:P51">SUM(G46:O46)</f>
        <v>0</v>
      </c>
      <c r="Q46" s="168"/>
    </row>
    <row r="47" spans="1:17" ht="13.5" customHeight="1">
      <c r="A47" s="389">
        <v>11</v>
      </c>
      <c r="B47" s="240" t="s">
        <v>228</v>
      </c>
      <c r="C47" s="97" t="s">
        <v>325</v>
      </c>
      <c r="D47" s="97" t="s">
        <v>241</v>
      </c>
      <c r="E47" s="52" t="s">
        <v>229</v>
      </c>
      <c r="F47" s="98">
        <v>60000</v>
      </c>
      <c r="G47" s="67">
        <v>3486.65</v>
      </c>
      <c r="H47" s="69"/>
      <c r="I47" s="69"/>
      <c r="J47" s="68">
        <f>F47*2.87%</f>
        <v>1722</v>
      </c>
      <c r="K47" s="54">
        <f>F47*3.04%</f>
        <v>1824</v>
      </c>
      <c r="L47" s="54">
        <v>0</v>
      </c>
      <c r="M47" s="234">
        <v>0</v>
      </c>
      <c r="N47" s="54">
        <v>25</v>
      </c>
      <c r="O47" s="54">
        <v>50</v>
      </c>
      <c r="P47" s="54">
        <f t="shared" si="8"/>
        <v>7107.65</v>
      </c>
      <c r="Q47" s="55">
        <f>(F47-P47)</f>
        <v>52892.35</v>
      </c>
    </row>
    <row r="48" spans="1:17" ht="13.5" customHeight="1">
      <c r="A48" s="389">
        <v>12</v>
      </c>
      <c r="B48" s="240" t="s">
        <v>230</v>
      </c>
      <c r="C48" s="97" t="s">
        <v>325</v>
      </c>
      <c r="D48" s="97" t="s">
        <v>242</v>
      </c>
      <c r="E48" s="52" t="s">
        <v>231</v>
      </c>
      <c r="F48" s="391">
        <v>47000</v>
      </c>
      <c r="G48" s="67">
        <v>1430.6</v>
      </c>
      <c r="H48" s="69"/>
      <c r="I48" s="69"/>
      <c r="J48" s="68">
        <f>F48*2.87%</f>
        <v>1348.9</v>
      </c>
      <c r="K48" s="54">
        <f>F48*3.04%</f>
        <v>1428.8</v>
      </c>
      <c r="L48" s="54">
        <v>0</v>
      </c>
      <c r="M48" s="234">
        <v>0</v>
      </c>
      <c r="N48" s="54">
        <v>25</v>
      </c>
      <c r="O48" s="54">
        <v>50</v>
      </c>
      <c r="P48" s="54">
        <f t="shared" si="8"/>
        <v>4283.3</v>
      </c>
      <c r="Q48" s="55">
        <f>(F48-P48)</f>
        <v>42716.7</v>
      </c>
    </row>
    <row r="49" spans="1:17" ht="13.5" customHeight="1">
      <c r="A49" s="389">
        <v>13</v>
      </c>
      <c r="B49" s="240" t="s">
        <v>226</v>
      </c>
      <c r="C49" s="97" t="s">
        <v>325</v>
      </c>
      <c r="D49" s="97" t="s">
        <v>241</v>
      </c>
      <c r="E49" s="52" t="s">
        <v>227</v>
      </c>
      <c r="F49" s="391">
        <v>35000</v>
      </c>
      <c r="G49" s="391"/>
      <c r="H49" s="391"/>
      <c r="I49" s="391"/>
      <c r="J49" s="68">
        <f>F49*2.87%</f>
        <v>1004.5</v>
      </c>
      <c r="K49" s="54">
        <f>F49*3.04%</f>
        <v>1064</v>
      </c>
      <c r="L49" s="54">
        <v>0</v>
      </c>
      <c r="M49" s="234">
        <v>0</v>
      </c>
      <c r="N49" s="54">
        <v>25</v>
      </c>
      <c r="O49" s="54">
        <v>50</v>
      </c>
      <c r="P49" s="54">
        <f t="shared" si="8"/>
        <v>2143.5</v>
      </c>
      <c r="Q49" s="55">
        <f>(F49-P49)</f>
        <v>32856.5</v>
      </c>
    </row>
    <row r="50" spans="1:17" ht="13.5" customHeight="1">
      <c r="A50" s="50">
        <v>14</v>
      </c>
      <c r="B50" s="52" t="s">
        <v>222</v>
      </c>
      <c r="C50" s="97" t="s">
        <v>325</v>
      </c>
      <c r="D50" s="97" t="s">
        <v>241</v>
      </c>
      <c r="E50" s="98" t="s">
        <v>206</v>
      </c>
      <c r="F50" s="271">
        <v>35000</v>
      </c>
      <c r="G50" s="54">
        <v>0</v>
      </c>
      <c r="H50" s="54"/>
      <c r="I50" s="54">
        <v>0</v>
      </c>
      <c r="J50" s="68">
        <f>F50*2.87%</f>
        <v>1004.5</v>
      </c>
      <c r="K50" s="54">
        <f>F50*3.04%</f>
        <v>1064</v>
      </c>
      <c r="L50" s="54">
        <v>0</v>
      </c>
      <c r="M50" s="234">
        <v>0</v>
      </c>
      <c r="N50" s="54">
        <v>25</v>
      </c>
      <c r="O50" s="54">
        <v>50</v>
      </c>
      <c r="P50" s="54">
        <f t="shared" si="8"/>
        <v>2143.5</v>
      </c>
      <c r="Q50" s="55">
        <f>(F50-P50)</f>
        <v>32856.5</v>
      </c>
    </row>
    <row r="51" spans="1:17" ht="4.5" customHeight="1" thickBot="1">
      <c r="A51" s="56"/>
      <c r="B51" s="59"/>
      <c r="C51" s="77"/>
      <c r="D51" s="77"/>
      <c r="E51" s="78"/>
      <c r="F51" s="83"/>
      <c r="G51" s="79"/>
      <c r="H51" s="79"/>
      <c r="I51" s="79"/>
      <c r="J51" s="79"/>
      <c r="K51" s="62"/>
      <c r="L51" s="62"/>
      <c r="M51" s="62"/>
      <c r="N51" s="62"/>
      <c r="O51" s="62"/>
      <c r="P51" s="62">
        <f t="shared" si="8"/>
        <v>0</v>
      </c>
      <c r="Q51" s="63">
        <f>(F51-P51)</f>
        <v>0</v>
      </c>
    </row>
    <row r="52" spans="1:17" ht="13.5" customHeight="1" thickBot="1">
      <c r="A52" s="124"/>
      <c r="B52" s="160" t="s">
        <v>150</v>
      </c>
      <c r="C52" s="163"/>
      <c r="D52" s="163"/>
      <c r="E52" s="125"/>
      <c r="F52" s="163">
        <f>SUM(F46:F51)</f>
        <v>177000</v>
      </c>
      <c r="G52" s="163">
        <f aca="true" t="shared" si="9" ref="G52:Q52">SUM(G46:G51)</f>
        <v>4917.25</v>
      </c>
      <c r="H52" s="163">
        <f t="shared" si="9"/>
        <v>0</v>
      </c>
      <c r="I52" s="163">
        <f t="shared" si="9"/>
        <v>0</v>
      </c>
      <c r="J52" s="163">
        <f t="shared" si="9"/>
        <v>5079.9</v>
      </c>
      <c r="K52" s="163">
        <f t="shared" si="9"/>
        <v>5380.8</v>
      </c>
      <c r="L52" s="163">
        <f t="shared" si="9"/>
        <v>0</v>
      </c>
      <c r="M52" s="163">
        <f t="shared" si="9"/>
        <v>0</v>
      </c>
      <c r="N52" s="163">
        <f t="shared" si="9"/>
        <v>100</v>
      </c>
      <c r="O52" s="163">
        <f t="shared" si="9"/>
        <v>200</v>
      </c>
      <c r="P52" s="163">
        <f t="shared" si="9"/>
        <v>15677.95</v>
      </c>
      <c r="Q52" s="306">
        <f t="shared" si="9"/>
        <v>161322.05</v>
      </c>
    </row>
    <row r="53" spans="1:17" ht="7.5" customHeight="1" thickBot="1">
      <c r="A53" s="3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40"/>
    </row>
    <row r="54" spans="1:17" ht="18" customHeight="1" thickBot="1">
      <c r="A54" s="279"/>
      <c r="B54" s="198" t="s">
        <v>112</v>
      </c>
      <c r="C54" s="280"/>
      <c r="D54" s="280"/>
      <c r="E54" s="280"/>
      <c r="F54" s="304">
        <f>SUM(F22+F30+F37+F43+F52)</f>
        <v>1048000</v>
      </c>
      <c r="G54" s="304">
        <f aca="true" t="shared" si="10" ref="G54:Q54">SUM(G22+G30+G37+G43+G52)</f>
        <v>100289.88999999998</v>
      </c>
      <c r="H54" s="304">
        <f t="shared" si="10"/>
        <v>1128</v>
      </c>
      <c r="I54" s="304">
        <f t="shared" si="10"/>
        <v>2380.24</v>
      </c>
      <c r="J54" s="304">
        <f t="shared" si="10"/>
        <v>30077.6</v>
      </c>
      <c r="K54" s="304">
        <f t="shared" si="10"/>
        <v>29153.6</v>
      </c>
      <c r="L54" s="304">
        <f t="shared" si="10"/>
        <v>100</v>
      </c>
      <c r="M54" s="304">
        <f t="shared" si="10"/>
        <v>19407.67</v>
      </c>
      <c r="N54" s="304">
        <f t="shared" si="10"/>
        <v>350</v>
      </c>
      <c r="O54" s="304">
        <f t="shared" si="10"/>
        <v>700</v>
      </c>
      <c r="P54" s="304">
        <f t="shared" si="10"/>
        <v>183586.99999999997</v>
      </c>
      <c r="Q54" s="303">
        <f t="shared" si="10"/>
        <v>864413</v>
      </c>
    </row>
    <row r="55" spans="1:17" ht="18" customHeight="1">
      <c r="A55" s="2"/>
      <c r="B55" s="200"/>
      <c r="C55" s="2"/>
      <c r="D55" s="2"/>
      <c r="E55" s="2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</row>
    <row r="56" spans="1:17" ht="18" customHeight="1">
      <c r="A56" s="2"/>
      <c r="B56" s="200"/>
      <c r="C56" s="2"/>
      <c r="D56" s="2"/>
      <c r="E56" s="2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</row>
    <row r="57" spans="1:17" ht="18" customHeight="1" thickBo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83" t="s">
        <v>184</v>
      </c>
    </row>
    <row r="58" spans="1:17" ht="12.75" customHeight="1">
      <c r="A58" s="414" t="s">
        <v>13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6"/>
    </row>
    <row r="59" spans="1:17" ht="6.75" customHeight="1" thickBot="1">
      <c r="A59" s="284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285"/>
    </row>
    <row r="60" spans="1:17" ht="12.75" customHeight="1" thickBot="1">
      <c r="A60" s="207"/>
      <c r="B60" s="207"/>
      <c r="C60" s="207"/>
      <c r="D60" s="207"/>
      <c r="E60" s="208"/>
      <c r="F60" s="209"/>
      <c r="G60" s="417" t="s">
        <v>20</v>
      </c>
      <c r="H60" s="418"/>
      <c r="I60" s="419"/>
      <c r="J60" s="419"/>
      <c r="K60" s="419"/>
      <c r="L60" s="419"/>
      <c r="M60" s="419"/>
      <c r="N60" s="419"/>
      <c r="O60" s="361"/>
      <c r="P60" s="99"/>
      <c r="Q60" s="99"/>
    </row>
    <row r="61" spans="1:17" ht="12.75" customHeight="1">
      <c r="A61" s="210" t="s">
        <v>35</v>
      </c>
      <c r="B61" s="268" t="s">
        <v>36</v>
      </c>
      <c r="C61" s="211"/>
      <c r="D61" s="211"/>
      <c r="E61" s="213" t="s">
        <v>8</v>
      </c>
      <c r="F61" s="210" t="s">
        <v>3</v>
      </c>
      <c r="G61" s="212" t="s">
        <v>14</v>
      </c>
      <c r="H61" s="99"/>
      <c r="I61" s="213" t="s">
        <v>15</v>
      </c>
      <c r="J61" s="210" t="s">
        <v>16</v>
      </c>
      <c r="K61" s="212" t="s">
        <v>18</v>
      </c>
      <c r="L61" s="212" t="s">
        <v>48</v>
      </c>
      <c r="M61" s="99" t="s">
        <v>253</v>
      </c>
      <c r="N61" s="212" t="s">
        <v>21</v>
      </c>
      <c r="O61" s="99" t="s">
        <v>73</v>
      </c>
      <c r="P61" s="210" t="s">
        <v>22</v>
      </c>
      <c r="Q61" s="210" t="s">
        <v>24</v>
      </c>
    </row>
    <row r="62" spans="1:17" ht="15" customHeight="1" thickBot="1">
      <c r="A62" s="100"/>
      <c r="B62" s="100"/>
      <c r="C62" s="210" t="s">
        <v>324</v>
      </c>
      <c r="D62" s="100" t="s">
        <v>240</v>
      </c>
      <c r="E62" s="215" t="s">
        <v>9</v>
      </c>
      <c r="F62" s="100" t="s">
        <v>4</v>
      </c>
      <c r="G62" s="214" t="s">
        <v>33</v>
      </c>
      <c r="H62" s="100" t="s">
        <v>60</v>
      </c>
      <c r="I62" s="215" t="s">
        <v>34</v>
      </c>
      <c r="J62" s="100" t="s">
        <v>17</v>
      </c>
      <c r="K62" s="214" t="s">
        <v>19</v>
      </c>
      <c r="L62" s="214" t="s">
        <v>47</v>
      </c>
      <c r="M62" s="100" t="s">
        <v>254</v>
      </c>
      <c r="N62" s="214"/>
      <c r="O62" s="100" t="s">
        <v>74</v>
      </c>
      <c r="P62" s="100" t="s">
        <v>23</v>
      </c>
      <c r="Q62" s="100" t="s">
        <v>25</v>
      </c>
    </row>
    <row r="63" spans="1:17" ht="9" customHeight="1">
      <c r="A63" s="3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40"/>
    </row>
    <row r="64" spans="1:17" ht="13.5" customHeight="1" thickBot="1">
      <c r="A64" s="193"/>
      <c r="B64" s="264" t="s">
        <v>191</v>
      </c>
      <c r="C64" s="191"/>
      <c r="D64" s="191"/>
      <c r="E64" s="184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09"/>
    </row>
    <row r="65" spans="1:17" ht="10.5" customHeight="1">
      <c r="A65" s="42">
        <v>15</v>
      </c>
      <c r="B65" s="43" t="s">
        <v>130</v>
      </c>
      <c r="C65" s="237" t="s">
        <v>325</v>
      </c>
      <c r="D65" s="237" t="s">
        <v>241</v>
      </c>
      <c r="E65" s="48" t="s">
        <v>131</v>
      </c>
      <c r="F65" s="239">
        <v>87000</v>
      </c>
      <c r="G65" s="247">
        <v>9047.51</v>
      </c>
      <c r="H65" s="65"/>
      <c r="I65" s="65">
        <v>0</v>
      </c>
      <c r="J65" s="65">
        <f>F65*2.87%</f>
        <v>2496.9</v>
      </c>
      <c r="K65" s="47">
        <f>F65*3.04%</f>
        <v>2644.8</v>
      </c>
      <c r="L65" s="47"/>
      <c r="M65" s="47"/>
      <c r="N65" s="47">
        <v>25</v>
      </c>
      <c r="O65" s="47">
        <v>50</v>
      </c>
      <c r="P65" s="47">
        <f>SUM(G65:O65)</f>
        <v>14264.21</v>
      </c>
      <c r="Q65" s="49">
        <f>(F65-P65)</f>
        <v>72735.79000000001</v>
      </c>
    </row>
    <row r="66" spans="1:17" ht="10.5" customHeight="1">
      <c r="A66" s="50">
        <v>16</v>
      </c>
      <c r="B66" s="52" t="s">
        <v>132</v>
      </c>
      <c r="C66" s="97" t="s">
        <v>325</v>
      </c>
      <c r="D66" s="97" t="s">
        <v>242</v>
      </c>
      <c r="E66" s="52" t="s">
        <v>139</v>
      </c>
      <c r="F66" s="98">
        <v>40000</v>
      </c>
      <c r="G66" s="67">
        <v>442.65</v>
      </c>
      <c r="H66" s="68"/>
      <c r="I66" s="68"/>
      <c r="J66" s="68">
        <f>F66*2.87%</f>
        <v>1148</v>
      </c>
      <c r="K66" s="54">
        <f>F66*3.04%</f>
        <v>1216</v>
      </c>
      <c r="L66" s="54"/>
      <c r="M66" s="54"/>
      <c r="N66" s="54">
        <v>25</v>
      </c>
      <c r="O66" s="54">
        <v>50</v>
      </c>
      <c r="P66" s="54">
        <f>SUM(G66:O66)</f>
        <v>2881.65</v>
      </c>
      <c r="Q66" s="55">
        <f>(F66-P66)</f>
        <v>37118.35</v>
      </c>
    </row>
    <row r="67" spans="1:17" ht="10.5" customHeight="1">
      <c r="A67" s="50"/>
      <c r="B67" s="355"/>
      <c r="C67" s="53"/>
      <c r="D67" s="53"/>
      <c r="E67" s="95"/>
      <c r="F67" s="81"/>
      <c r="G67" s="68">
        <v>0</v>
      </c>
      <c r="H67" s="68"/>
      <c r="I67" s="68">
        <v>0</v>
      </c>
      <c r="J67" s="68">
        <f>F67*2.87%</f>
        <v>0</v>
      </c>
      <c r="K67" s="54">
        <f>F67*3.04%</f>
        <v>0</v>
      </c>
      <c r="L67" s="54"/>
      <c r="M67" s="54"/>
      <c r="N67" s="54"/>
      <c r="O67" s="54"/>
      <c r="P67" s="54">
        <f>SUM(G67:O67)</f>
        <v>0</v>
      </c>
      <c r="Q67" s="55">
        <f>(F67-P67)</f>
        <v>0</v>
      </c>
    </row>
    <row r="68" spans="1:17" ht="10.5" customHeight="1" thickBot="1">
      <c r="A68" s="56"/>
      <c r="B68" s="59"/>
      <c r="C68" s="77"/>
      <c r="D68" s="77"/>
      <c r="E68" s="78"/>
      <c r="F68" s="83"/>
      <c r="G68" s="79"/>
      <c r="H68" s="79"/>
      <c r="I68" s="79"/>
      <c r="J68" s="79"/>
      <c r="K68" s="62"/>
      <c r="L68" s="62"/>
      <c r="M68" s="62"/>
      <c r="N68" s="62"/>
      <c r="O68" s="62"/>
      <c r="P68" s="62">
        <f>SUM(G68:O68)</f>
        <v>0</v>
      </c>
      <c r="Q68" s="63"/>
    </row>
    <row r="69" spans="1:17" ht="12" customHeight="1" thickBot="1">
      <c r="A69" s="159"/>
      <c r="B69" s="160" t="s">
        <v>6</v>
      </c>
      <c r="C69" s="161"/>
      <c r="D69" s="161"/>
      <c r="E69" s="162"/>
      <c r="F69" s="163">
        <f>SUM(F65:F68)</f>
        <v>127000</v>
      </c>
      <c r="G69" s="163">
        <f aca="true" t="shared" si="11" ref="G69:Q69">SUM(G65:G68)</f>
        <v>9490.16</v>
      </c>
      <c r="H69" s="163">
        <f t="shared" si="11"/>
        <v>0</v>
      </c>
      <c r="I69" s="163">
        <f t="shared" si="11"/>
        <v>0</v>
      </c>
      <c r="J69" s="163">
        <f t="shared" si="11"/>
        <v>3644.9</v>
      </c>
      <c r="K69" s="163">
        <f t="shared" si="11"/>
        <v>3860.8</v>
      </c>
      <c r="L69" s="163">
        <f t="shared" si="11"/>
        <v>0</v>
      </c>
      <c r="M69" s="163">
        <f t="shared" si="11"/>
        <v>0</v>
      </c>
      <c r="N69" s="163">
        <f t="shared" si="11"/>
        <v>50</v>
      </c>
      <c r="O69" s="163">
        <f t="shared" si="11"/>
        <v>100</v>
      </c>
      <c r="P69" s="163">
        <f t="shared" si="11"/>
        <v>17145.86</v>
      </c>
      <c r="Q69" s="306">
        <f t="shared" si="11"/>
        <v>109854.14000000001</v>
      </c>
    </row>
    <row r="70" spans="1:17" ht="10.5" customHeight="1">
      <c r="A70" s="3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0"/>
    </row>
    <row r="71" spans="1:17" ht="10.5" customHeight="1">
      <c r="A71" s="3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0"/>
    </row>
    <row r="72" spans="1:17" ht="15.75" customHeight="1" thickBot="1">
      <c r="A72" s="110"/>
      <c r="B72" s="266" t="s">
        <v>192</v>
      </c>
      <c r="C72" s="107"/>
      <c r="D72" s="107"/>
      <c r="E72" s="108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11"/>
    </row>
    <row r="73" spans="1:17" ht="10.5" customHeight="1">
      <c r="A73" s="42">
        <v>17</v>
      </c>
      <c r="B73" s="43" t="s">
        <v>135</v>
      </c>
      <c r="C73" s="237" t="s">
        <v>325</v>
      </c>
      <c r="D73" s="237" t="s">
        <v>242</v>
      </c>
      <c r="E73" s="238" t="s">
        <v>136</v>
      </c>
      <c r="F73" s="239">
        <v>87000</v>
      </c>
      <c r="G73" s="247">
        <v>9047.51</v>
      </c>
      <c r="H73" s="47"/>
      <c r="I73" s="47">
        <v>0</v>
      </c>
      <c r="J73" s="47">
        <f>F73*2.87%</f>
        <v>2496.9</v>
      </c>
      <c r="K73" s="47">
        <f>F73*3.04%</f>
        <v>2644.8</v>
      </c>
      <c r="L73" s="47">
        <v>0</v>
      </c>
      <c r="M73" s="86">
        <v>0</v>
      </c>
      <c r="N73" s="47">
        <v>25</v>
      </c>
      <c r="O73" s="47">
        <v>50</v>
      </c>
      <c r="P73" s="47">
        <f aca="true" t="shared" si="12" ref="P73:P78">SUM(G73:O73)</f>
        <v>14264.21</v>
      </c>
      <c r="Q73" s="49">
        <f>(F73-P73)</f>
        <v>72735.79000000001</v>
      </c>
    </row>
    <row r="74" spans="1:17" ht="10.5" customHeight="1">
      <c r="A74" s="50">
        <v>18</v>
      </c>
      <c r="B74" s="52" t="s">
        <v>5</v>
      </c>
      <c r="C74" s="97" t="s">
        <v>325</v>
      </c>
      <c r="D74" s="53" t="s">
        <v>242</v>
      </c>
      <c r="E74" s="71" t="s">
        <v>68</v>
      </c>
      <c r="F74" s="88">
        <v>35000</v>
      </c>
      <c r="G74" s="82">
        <v>0</v>
      </c>
      <c r="H74" s="54"/>
      <c r="I74" s="54">
        <v>0</v>
      </c>
      <c r="J74" s="54">
        <f>F74*2.87%</f>
        <v>1004.5</v>
      </c>
      <c r="K74" s="54">
        <f>F74*3.04%</f>
        <v>1064</v>
      </c>
      <c r="L74" s="54">
        <v>100</v>
      </c>
      <c r="M74" s="234">
        <v>0</v>
      </c>
      <c r="N74" s="54">
        <v>25</v>
      </c>
      <c r="O74" s="54">
        <v>50</v>
      </c>
      <c r="P74" s="54">
        <f t="shared" si="12"/>
        <v>2243.5</v>
      </c>
      <c r="Q74" s="55">
        <f>(F74-P74)</f>
        <v>32756.5</v>
      </c>
    </row>
    <row r="75" spans="1:17" ht="10.5" customHeight="1">
      <c r="A75" s="50">
        <v>19</v>
      </c>
      <c r="B75" s="87" t="s">
        <v>63</v>
      </c>
      <c r="C75" s="97" t="s">
        <v>325</v>
      </c>
      <c r="D75" s="53" t="s">
        <v>242</v>
      </c>
      <c r="E75" s="290" t="s">
        <v>116</v>
      </c>
      <c r="F75" s="88">
        <v>19800</v>
      </c>
      <c r="G75" s="68">
        <v>0</v>
      </c>
      <c r="H75" s="54">
        <v>376</v>
      </c>
      <c r="I75" s="54"/>
      <c r="J75" s="54">
        <f>F75*2.87%</f>
        <v>568.26</v>
      </c>
      <c r="K75" s="54">
        <f>F75*3.04%</f>
        <v>601.92</v>
      </c>
      <c r="L75" s="69">
        <v>0</v>
      </c>
      <c r="M75" s="69">
        <v>0</v>
      </c>
      <c r="N75" s="69">
        <v>25</v>
      </c>
      <c r="O75" s="69">
        <v>50</v>
      </c>
      <c r="P75" s="54">
        <f t="shared" si="12"/>
        <v>1621.1799999999998</v>
      </c>
      <c r="Q75" s="55">
        <f>(F75-P75)</f>
        <v>18178.82</v>
      </c>
    </row>
    <row r="76" spans="1:17" ht="10.5" customHeight="1">
      <c r="A76" s="248">
        <v>20</v>
      </c>
      <c r="B76" s="345" t="s">
        <v>259</v>
      </c>
      <c r="C76" s="97" t="s">
        <v>325</v>
      </c>
      <c r="D76" s="257" t="s">
        <v>242</v>
      </c>
      <c r="E76" s="346" t="s">
        <v>260</v>
      </c>
      <c r="F76" s="291">
        <v>20000</v>
      </c>
      <c r="G76" s="249"/>
      <c r="H76" s="251"/>
      <c r="I76" s="251"/>
      <c r="J76" s="54">
        <f>F76*2.87%</f>
        <v>574</v>
      </c>
      <c r="K76" s="54">
        <f>F76*3.04%</f>
        <v>608</v>
      </c>
      <c r="L76" s="69">
        <v>0</v>
      </c>
      <c r="M76" s="69">
        <v>0</v>
      </c>
      <c r="N76" s="69">
        <v>25</v>
      </c>
      <c r="O76" s="54">
        <v>50</v>
      </c>
      <c r="P76" s="54">
        <f t="shared" si="12"/>
        <v>1257</v>
      </c>
      <c r="Q76" s="55">
        <f>(F76-P76)</f>
        <v>18743</v>
      </c>
    </row>
    <row r="77" spans="1:17" ht="10.5" customHeight="1">
      <c r="A77" s="248">
        <v>21</v>
      </c>
      <c r="B77" s="345" t="s">
        <v>261</v>
      </c>
      <c r="C77" s="97" t="s">
        <v>325</v>
      </c>
      <c r="D77" s="257" t="s">
        <v>242</v>
      </c>
      <c r="E77" s="346" t="s">
        <v>262</v>
      </c>
      <c r="F77" s="291">
        <v>20000</v>
      </c>
      <c r="G77" s="249"/>
      <c r="H77" s="251"/>
      <c r="I77" s="251"/>
      <c r="J77" s="54">
        <f>F77*2.87%</f>
        <v>574</v>
      </c>
      <c r="K77" s="54">
        <f>F77*3.04%</f>
        <v>608</v>
      </c>
      <c r="L77" s="69">
        <v>0</v>
      </c>
      <c r="M77" s="69">
        <v>0</v>
      </c>
      <c r="N77" s="69">
        <v>25</v>
      </c>
      <c r="O77" s="54">
        <v>50</v>
      </c>
      <c r="P77" s="54">
        <f t="shared" si="12"/>
        <v>1257</v>
      </c>
      <c r="Q77" s="55">
        <f>(F77-P77)</f>
        <v>18743</v>
      </c>
    </row>
    <row r="78" spans="1:17" ht="10.5" customHeight="1" thickBot="1">
      <c r="A78" s="56"/>
      <c r="B78" s="89"/>
      <c r="C78" s="90"/>
      <c r="D78" s="90"/>
      <c r="E78" s="91"/>
      <c r="F78" s="77"/>
      <c r="G78" s="62"/>
      <c r="H78" s="62"/>
      <c r="I78" s="62"/>
      <c r="J78" s="80"/>
      <c r="K78" s="80"/>
      <c r="L78" s="80"/>
      <c r="M78" s="80"/>
      <c r="N78" s="80"/>
      <c r="O78" s="80"/>
      <c r="P78" s="62">
        <f t="shared" si="12"/>
        <v>0</v>
      </c>
      <c r="Q78" s="63"/>
    </row>
    <row r="79" spans="1:17" ht="13.5" customHeight="1" thickBot="1">
      <c r="A79" s="255"/>
      <c r="B79" s="133" t="s">
        <v>67</v>
      </c>
      <c r="C79" s="135"/>
      <c r="D79" s="228"/>
      <c r="E79" s="133"/>
      <c r="F79" s="135">
        <f>SUM(F73:F78)</f>
        <v>181800</v>
      </c>
      <c r="G79" s="135">
        <f aca="true" t="shared" si="13" ref="G79:Q79">SUM(G73:G78)</f>
        <v>9047.51</v>
      </c>
      <c r="H79" s="135">
        <f t="shared" si="13"/>
        <v>376</v>
      </c>
      <c r="I79" s="135">
        <f t="shared" si="13"/>
        <v>0</v>
      </c>
      <c r="J79" s="135">
        <f t="shared" si="13"/>
        <v>5217.66</v>
      </c>
      <c r="K79" s="135">
        <f t="shared" si="13"/>
        <v>5526.72</v>
      </c>
      <c r="L79" s="135">
        <f t="shared" si="13"/>
        <v>100</v>
      </c>
      <c r="M79" s="135">
        <f t="shared" si="13"/>
        <v>0</v>
      </c>
      <c r="N79" s="135">
        <f t="shared" si="13"/>
        <v>125</v>
      </c>
      <c r="O79" s="135">
        <f t="shared" si="13"/>
        <v>250</v>
      </c>
      <c r="P79" s="135">
        <f t="shared" si="13"/>
        <v>20642.89</v>
      </c>
      <c r="Q79" s="135">
        <f t="shared" si="13"/>
        <v>161157.11000000002</v>
      </c>
    </row>
    <row r="80" spans="1:17" ht="10.5" customHeight="1">
      <c r="A80" s="3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0"/>
    </row>
    <row r="81" spans="1:17" ht="10.5" customHeight="1">
      <c r="A81" s="3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0"/>
    </row>
    <row r="82" spans="1:17" ht="13.5" customHeight="1" thickBot="1">
      <c r="A82" s="106"/>
      <c r="B82" s="267" t="s">
        <v>193</v>
      </c>
      <c r="C82" s="105"/>
      <c r="D82" s="105"/>
      <c r="E82" s="176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9"/>
    </row>
    <row r="83" spans="1:17" ht="10.5" customHeight="1">
      <c r="A83" s="42"/>
      <c r="B83" s="43"/>
      <c r="C83" s="237"/>
      <c r="D83" s="237"/>
      <c r="E83" s="238"/>
      <c r="F83" s="46"/>
      <c r="G83" s="247"/>
      <c r="H83" s="47"/>
      <c r="I83" s="47">
        <v>0</v>
      </c>
      <c r="J83" s="47">
        <f>F83*2.87%</f>
        <v>0</v>
      </c>
      <c r="K83" s="47">
        <f>F83*3.04%</f>
        <v>0</v>
      </c>
      <c r="L83" s="47"/>
      <c r="M83" s="66">
        <v>0</v>
      </c>
      <c r="N83" s="47"/>
      <c r="O83" s="47"/>
      <c r="P83" s="47">
        <f>SUM(G83:O83)</f>
        <v>0</v>
      </c>
      <c r="Q83" s="49">
        <f>(F83-P83)</f>
        <v>0</v>
      </c>
    </row>
    <row r="84" spans="1:17" ht="12.75" customHeight="1">
      <c r="A84" s="50">
        <v>22</v>
      </c>
      <c r="B84" s="52" t="s">
        <v>38</v>
      </c>
      <c r="C84" s="97" t="s">
        <v>325</v>
      </c>
      <c r="D84" s="53" t="s">
        <v>242</v>
      </c>
      <c r="E84" s="240" t="s">
        <v>108</v>
      </c>
      <c r="F84" s="261">
        <v>60000</v>
      </c>
      <c r="G84" s="54">
        <v>3486.65</v>
      </c>
      <c r="H84" s="54"/>
      <c r="I84" s="54">
        <v>0</v>
      </c>
      <c r="J84" s="54">
        <f>F84*2.87%</f>
        <v>1722</v>
      </c>
      <c r="K84" s="54">
        <f>F84*3.04%</f>
        <v>1824</v>
      </c>
      <c r="L84" s="54"/>
      <c r="M84" s="72">
        <v>0</v>
      </c>
      <c r="N84" s="54">
        <v>25</v>
      </c>
      <c r="O84" s="54">
        <v>50</v>
      </c>
      <c r="P84" s="54">
        <f>SUM(G84:O84)</f>
        <v>7107.65</v>
      </c>
      <c r="Q84" s="55">
        <f>(F84-P84)</f>
        <v>52892.35</v>
      </c>
    </row>
    <row r="85" spans="1:17" ht="13.5" customHeight="1" thickBot="1">
      <c r="A85" s="56"/>
      <c r="B85" s="59"/>
      <c r="C85" s="77"/>
      <c r="D85" s="77"/>
      <c r="E85" s="230"/>
      <c r="F85" s="60"/>
      <c r="G85" s="62"/>
      <c r="H85" s="62"/>
      <c r="I85" s="62"/>
      <c r="J85" s="62"/>
      <c r="K85" s="62"/>
      <c r="L85" s="62"/>
      <c r="M85" s="61"/>
      <c r="N85" s="62"/>
      <c r="O85" s="62"/>
      <c r="P85" s="62"/>
      <c r="Q85" s="63"/>
    </row>
    <row r="86" spans="1:17" ht="13.5" customHeight="1" thickBot="1">
      <c r="A86" s="255"/>
      <c r="B86" s="136" t="s">
        <v>46</v>
      </c>
      <c r="C86" s="228"/>
      <c r="D86" s="228"/>
      <c r="E86" s="229"/>
      <c r="F86" s="135">
        <f>SUM(F83:F84)</f>
        <v>60000</v>
      </c>
      <c r="G86" s="135">
        <f aca="true" t="shared" si="14" ref="G86:Q86">SUM(G83:G84)</f>
        <v>3486.65</v>
      </c>
      <c r="H86" s="135">
        <f t="shared" si="14"/>
        <v>0</v>
      </c>
      <c r="I86" s="135">
        <f t="shared" si="14"/>
        <v>0</v>
      </c>
      <c r="J86" s="135">
        <f t="shared" si="14"/>
        <v>1722</v>
      </c>
      <c r="K86" s="135">
        <f t="shared" si="14"/>
        <v>1824</v>
      </c>
      <c r="L86" s="135">
        <f t="shared" si="14"/>
        <v>0</v>
      </c>
      <c r="M86" s="135">
        <f t="shared" si="14"/>
        <v>0</v>
      </c>
      <c r="N86" s="135">
        <f t="shared" si="14"/>
        <v>25</v>
      </c>
      <c r="O86" s="135">
        <f t="shared" si="14"/>
        <v>50</v>
      </c>
      <c r="P86" s="135">
        <f t="shared" si="14"/>
        <v>7107.65</v>
      </c>
      <c r="Q86" s="135">
        <f t="shared" si="14"/>
        <v>52892.35</v>
      </c>
    </row>
    <row r="87" spans="1:17" ht="10.5" customHeight="1">
      <c r="A87" s="3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0"/>
    </row>
    <row r="88" spans="1:17" ht="11.25" customHeight="1">
      <c r="A88" s="365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366"/>
    </row>
    <row r="89" spans="1:17" ht="12.75" customHeight="1">
      <c r="A89" s="106"/>
      <c r="B89" s="172" t="s">
        <v>194</v>
      </c>
      <c r="C89" s="105"/>
      <c r="D89" s="105"/>
      <c r="E89" s="176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99"/>
    </row>
    <row r="90" spans="1:17" ht="14.25" customHeight="1" thickBot="1">
      <c r="A90" s="106"/>
      <c r="B90" s="267" t="s">
        <v>10</v>
      </c>
      <c r="C90" s="105"/>
      <c r="D90" s="105"/>
      <c r="E90" s="176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99"/>
    </row>
    <row r="91" spans="1:17" ht="12.75">
      <c r="A91" s="42">
        <v>23</v>
      </c>
      <c r="B91" s="43" t="s">
        <v>127</v>
      </c>
      <c r="C91" s="237" t="s">
        <v>325</v>
      </c>
      <c r="D91" s="237" t="s">
        <v>241</v>
      </c>
      <c r="E91" s="43" t="s">
        <v>128</v>
      </c>
      <c r="F91" s="64">
        <v>115000</v>
      </c>
      <c r="G91" s="247">
        <v>15633.81</v>
      </c>
      <c r="H91" s="65">
        <v>0</v>
      </c>
      <c r="I91" s="65">
        <v>0</v>
      </c>
      <c r="J91" s="65">
        <f>F91*2.87%</f>
        <v>3300.5</v>
      </c>
      <c r="K91" s="47">
        <f>F91*3.04%</f>
        <v>3496</v>
      </c>
      <c r="L91" s="47">
        <v>0</v>
      </c>
      <c r="M91" s="66">
        <v>0</v>
      </c>
      <c r="N91" s="47">
        <v>25</v>
      </c>
      <c r="O91" s="47">
        <v>50</v>
      </c>
      <c r="P91" s="47">
        <f>SUM(G91:O91)</f>
        <v>22505.309999999998</v>
      </c>
      <c r="Q91" s="49">
        <f>(F91-P91)</f>
        <v>92494.69</v>
      </c>
    </row>
    <row r="92" spans="1:17" ht="12.75">
      <c r="A92" s="50">
        <v>24</v>
      </c>
      <c r="B92" s="52" t="s">
        <v>32</v>
      </c>
      <c r="C92" s="97" t="s">
        <v>325</v>
      </c>
      <c r="D92" s="53" t="s">
        <v>242</v>
      </c>
      <c r="E92" s="71" t="s">
        <v>11</v>
      </c>
      <c r="F92" s="81">
        <v>33000</v>
      </c>
      <c r="G92" s="68">
        <v>0</v>
      </c>
      <c r="H92" s="68">
        <v>0</v>
      </c>
      <c r="I92" s="68">
        <v>0</v>
      </c>
      <c r="J92" s="68">
        <f>F92*2.87%</f>
        <v>947.1</v>
      </c>
      <c r="K92" s="54">
        <f>F92*3.04%</f>
        <v>1003.2</v>
      </c>
      <c r="L92" s="54">
        <v>100</v>
      </c>
      <c r="M92" s="72">
        <v>0</v>
      </c>
      <c r="N92" s="54">
        <v>25</v>
      </c>
      <c r="O92" s="54">
        <v>50</v>
      </c>
      <c r="P92" s="54">
        <f>SUM(G92:O92)</f>
        <v>2125.3</v>
      </c>
      <c r="Q92" s="55">
        <f>(F92-P92)</f>
        <v>30874.7</v>
      </c>
    </row>
    <row r="93" spans="1:20" ht="12.75">
      <c r="A93" s="50">
        <v>25</v>
      </c>
      <c r="B93" s="52" t="s">
        <v>7</v>
      </c>
      <c r="C93" s="97" t="s">
        <v>325</v>
      </c>
      <c r="D93" s="53" t="s">
        <v>242</v>
      </c>
      <c r="E93" s="71" t="s">
        <v>12</v>
      </c>
      <c r="F93" s="68">
        <v>55000</v>
      </c>
      <c r="G93" s="67">
        <v>2559.68</v>
      </c>
      <c r="H93" s="68">
        <v>0</v>
      </c>
      <c r="I93" s="68">
        <v>0</v>
      </c>
      <c r="J93" s="68">
        <f>F93*2.87%</f>
        <v>1578.5</v>
      </c>
      <c r="K93" s="54">
        <f>F93*3.04%</f>
        <v>1672</v>
      </c>
      <c r="L93" s="54">
        <v>120</v>
      </c>
      <c r="M93" s="72">
        <v>0</v>
      </c>
      <c r="N93" s="54">
        <v>25</v>
      </c>
      <c r="O93" s="54">
        <v>50</v>
      </c>
      <c r="P93" s="54">
        <f>SUM(G93:O93)</f>
        <v>6005.18</v>
      </c>
      <c r="Q93" s="55">
        <f>(F93-P93)</f>
        <v>48994.82</v>
      </c>
      <c r="R93" s="2"/>
      <c r="S93" s="2"/>
      <c r="T93" s="2"/>
    </row>
    <row r="94" spans="1:20" ht="10.5" customHeight="1">
      <c r="A94" s="248">
        <v>26</v>
      </c>
      <c r="B94" s="240" t="s">
        <v>297</v>
      </c>
      <c r="C94" s="97" t="s">
        <v>325</v>
      </c>
      <c r="D94" s="97" t="s">
        <v>242</v>
      </c>
      <c r="E94" s="52" t="s">
        <v>298</v>
      </c>
      <c r="F94" s="249">
        <v>25000</v>
      </c>
      <c r="G94" s="250"/>
      <c r="H94" s="249"/>
      <c r="I94" s="249"/>
      <c r="J94" s="68">
        <f>F94*2.87%</f>
        <v>717.5</v>
      </c>
      <c r="K94" s="54">
        <f>F94*3.04%</f>
        <v>760</v>
      </c>
      <c r="L94" s="251"/>
      <c r="M94" s="386"/>
      <c r="N94" s="54">
        <v>25</v>
      </c>
      <c r="O94" s="54">
        <v>50</v>
      </c>
      <c r="P94" s="54">
        <f>SUM(G94:O94)</f>
        <v>1552.5</v>
      </c>
      <c r="Q94" s="55">
        <f>(F94-P94)</f>
        <v>23447.5</v>
      </c>
      <c r="R94" s="2"/>
      <c r="S94" s="2"/>
      <c r="T94" s="2"/>
    </row>
    <row r="95" spans="1:20" ht="5.25" customHeight="1" thickBot="1">
      <c r="A95" s="56"/>
      <c r="B95" s="76"/>
      <c r="C95" s="77"/>
      <c r="D95" s="77"/>
      <c r="E95" s="59"/>
      <c r="F95" s="78"/>
      <c r="G95" s="78"/>
      <c r="H95" s="79"/>
      <c r="I95" s="79"/>
      <c r="J95" s="79"/>
      <c r="K95" s="62"/>
      <c r="L95" s="80">
        <v>0</v>
      </c>
      <c r="M95" s="62"/>
      <c r="N95" s="62"/>
      <c r="O95" s="62"/>
      <c r="P95" s="62">
        <f>SUM(G95:O95)</f>
        <v>0</v>
      </c>
      <c r="Q95" s="63">
        <f>(F95-P95)</f>
        <v>0</v>
      </c>
      <c r="R95" s="2"/>
      <c r="S95" s="2"/>
      <c r="T95" s="2"/>
    </row>
    <row r="96" spans="1:20" ht="13.5" thickBot="1">
      <c r="A96" s="194"/>
      <c r="B96" s="195" t="s">
        <v>44</v>
      </c>
      <c r="C96" s="163"/>
      <c r="D96" s="163"/>
      <c r="E96" s="125"/>
      <c r="F96" s="163">
        <f>SUM(F91:F95)</f>
        <v>228000</v>
      </c>
      <c r="G96" s="163">
        <f aca="true" t="shared" si="15" ref="G96:Q96">SUM(G91:G95)</f>
        <v>18193.489999999998</v>
      </c>
      <c r="H96" s="163">
        <f t="shared" si="15"/>
        <v>0</v>
      </c>
      <c r="I96" s="163">
        <f t="shared" si="15"/>
        <v>0</v>
      </c>
      <c r="J96" s="163">
        <f t="shared" si="15"/>
        <v>6543.6</v>
      </c>
      <c r="K96" s="163">
        <f t="shared" si="15"/>
        <v>6931.2</v>
      </c>
      <c r="L96" s="163">
        <f t="shared" si="15"/>
        <v>220</v>
      </c>
      <c r="M96" s="163">
        <f t="shared" si="15"/>
        <v>0</v>
      </c>
      <c r="N96" s="163">
        <f t="shared" si="15"/>
        <v>100</v>
      </c>
      <c r="O96" s="163">
        <f t="shared" si="15"/>
        <v>200</v>
      </c>
      <c r="P96" s="163">
        <f t="shared" si="15"/>
        <v>32188.289999999997</v>
      </c>
      <c r="Q96" s="306">
        <f t="shared" si="15"/>
        <v>195811.71</v>
      </c>
      <c r="R96" s="2"/>
      <c r="S96" s="2"/>
      <c r="T96" s="2"/>
    </row>
    <row r="97" spans="1:20" ht="6" customHeight="1">
      <c r="A97" s="106"/>
      <c r="B97" s="184"/>
      <c r="C97" s="105"/>
      <c r="D97" s="105"/>
      <c r="E97" s="176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2"/>
      <c r="R97" s="2"/>
      <c r="S97" s="2"/>
      <c r="T97" s="2"/>
    </row>
    <row r="98" spans="1:20" ht="10.5" customHeight="1">
      <c r="A98" s="189"/>
      <c r="B98" s="102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90"/>
      <c r="R98" s="2"/>
      <c r="S98" s="2"/>
      <c r="T98" s="2"/>
    </row>
    <row r="99" spans="1:20" ht="13.5" thickBot="1">
      <c r="A99" s="106"/>
      <c r="B99" s="101" t="s">
        <v>202</v>
      </c>
      <c r="C99" s="105"/>
      <c r="D99" s="105"/>
      <c r="E99" s="176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96"/>
      <c r="R99" s="2"/>
      <c r="S99" s="2"/>
      <c r="T99" s="2"/>
    </row>
    <row r="100" spans="1:20" ht="12.75">
      <c r="A100" s="42">
        <v>27</v>
      </c>
      <c r="B100" s="43" t="s">
        <v>41</v>
      </c>
      <c r="C100" s="44" t="s">
        <v>325</v>
      </c>
      <c r="D100" s="44" t="s">
        <v>242</v>
      </c>
      <c r="E100" s="47" t="s">
        <v>276</v>
      </c>
      <c r="F100" s="65">
        <v>87000</v>
      </c>
      <c r="G100" s="65">
        <v>8749.98</v>
      </c>
      <c r="H100" s="47"/>
      <c r="I100" s="47">
        <v>1190.12</v>
      </c>
      <c r="J100" s="47">
        <f>F100*2.87%</f>
        <v>2496.9</v>
      </c>
      <c r="K100" s="47">
        <f>F100*3.04%</f>
        <v>2644.8</v>
      </c>
      <c r="L100" s="47">
        <v>200</v>
      </c>
      <c r="M100" s="66">
        <v>0</v>
      </c>
      <c r="N100" s="47">
        <v>25</v>
      </c>
      <c r="O100" s="47">
        <v>50</v>
      </c>
      <c r="P100" s="47">
        <f>SUM(G100:O100)</f>
        <v>15356.8</v>
      </c>
      <c r="Q100" s="49">
        <f>(F100-P100)</f>
        <v>71643.2</v>
      </c>
      <c r="R100" s="2"/>
      <c r="S100" s="2"/>
      <c r="T100" s="2"/>
    </row>
    <row r="101" spans="1:20" ht="12.75">
      <c r="A101" s="50">
        <v>28</v>
      </c>
      <c r="B101" s="240" t="s">
        <v>255</v>
      </c>
      <c r="C101" s="97" t="s">
        <v>325</v>
      </c>
      <c r="D101" s="257" t="s">
        <v>242</v>
      </c>
      <c r="E101" s="240" t="s">
        <v>256</v>
      </c>
      <c r="F101" s="98">
        <v>35000</v>
      </c>
      <c r="G101" s="68">
        <v>0</v>
      </c>
      <c r="H101" s="54">
        <v>0</v>
      </c>
      <c r="I101" s="54">
        <v>0</v>
      </c>
      <c r="J101" s="54">
        <f>F101*2.87%</f>
        <v>1004.5</v>
      </c>
      <c r="K101" s="54">
        <f>F101*3.04%</f>
        <v>1064</v>
      </c>
      <c r="L101" s="69"/>
      <c r="M101" s="69">
        <v>0</v>
      </c>
      <c r="N101" s="69">
        <v>25</v>
      </c>
      <c r="O101" s="69">
        <v>50</v>
      </c>
      <c r="P101" s="69">
        <f>SUM(G101:O101)</f>
        <v>2143.5</v>
      </c>
      <c r="Q101" s="225">
        <f>(F101-P101)</f>
        <v>32856.5</v>
      </c>
      <c r="R101" s="2"/>
      <c r="S101" s="2"/>
      <c r="T101" s="2"/>
    </row>
    <row r="102" spans="1:20" ht="13.5" thickBot="1">
      <c r="A102" s="56">
        <v>29</v>
      </c>
      <c r="B102" s="59" t="s">
        <v>40</v>
      </c>
      <c r="C102" s="77" t="s">
        <v>325</v>
      </c>
      <c r="D102" s="77" t="s">
        <v>241</v>
      </c>
      <c r="E102" s="59" t="s">
        <v>57</v>
      </c>
      <c r="F102" s="83">
        <v>33000</v>
      </c>
      <c r="G102" s="242">
        <v>0</v>
      </c>
      <c r="H102" s="62">
        <v>0</v>
      </c>
      <c r="I102" s="62">
        <v>1190.12</v>
      </c>
      <c r="J102" s="62">
        <f>F102*2.87%</f>
        <v>947.1</v>
      </c>
      <c r="K102" s="62">
        <f>F102*3.04%</f>
        <v>1003.2</v>
      </c>
      <c r="L102" s="62">
        <v>100</v>
      </c>
      <c r="M102" s="62">
        <v>0</v>
      </c>
      <c r="N102" s="62">
        <v>25</v>
      </c>
      <c r="O102" s="62">
        <v>50</v>
      </c>
      <c r="P102" s="62">
        <f>SUM(G102:O102)</f>
        <v>3315.42</v>
      </c>
      <c r="Q102" s="63">
        <f>(F102-P102)</f>
        <v>29684.58</v>
      </c>
      <c r="R102" s="2"/>
      <c r="S102" s="2"/>
      <c r="T102" s="2"/>
    </row>
    <row r="103" spans="1:20" ht="13.5" thickBot="1">
      <c r="A103" s="123"/>
      <c r="B103" s="133" t="s">
        <v>45</v>
      </c>
      <c r="C103" s="134"/>
      <c r="D103" s="309"/>
      <c r="E103" s="140"/>
      <c r="F103" s="135">
        <f>SUM(F100:F102)</f>
        <v>155000</v>
      </c>
      <c r="G103" s="135">
        <f aca="true" t="shared" si="16" ref="G103:Q103">SUM(G100:G102)</f>
        <v>8749.98</v>
      </c>
      <c r="H103" s="135">
        <f t="shared" si="16"/>
        <v>0</v>
      </c>
      <c r="I103" s="135">
        <f t="shared" si="16"/>
        <v>2380.24</v>
      </c>
      <c r="J103" s="135">
        <f t="shared" si="16"/>
        <v>4448.5</v>
      </c>
      <c r="K103" s="135">
        <f t="shared" si="16"/>
        <v>4712</v>
      </c>
      <c r="L103" s="135">
        <f t="shared" si="16"/>
        <v>300</v>
      </c>
      <c r="M103" s="135">
        <f t="shared" si="16"/>
        <v>0</v>
      </c>
      <c r="N103" s="135">
        <f t="shared" si="16"/>
        <v>75</v>
      </c>
      <c r="O103" s="135">
        <f t="shared" si="16"/>
        <v>150</v>
      </c>
      <c r="P103" s="135">
        <f t="shared" si="16"/>
        <v>20815.72</v>
      </c>
      <c r="Q103" s="135">
        <f t="shared" si="16"/>
        <v>134184.28</v>
      </c>
      <c r="R103" s="2"/>
      <c r="S103" s="2"/>
      <c r="T103" s="2"/>
    </row>
    <row r="104" spans="1:20" ht="12" customHeight="1">
      <c r="A104" s="273"/>
      <c r="B104" s="10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74"/>
      <c r="R104" s="2"/>
      <c r="S104" s="2"/>
      <c r="T104" s="2"/>
    </row>
    <row r="105" spans="1:20" ht="13.5" thickBot="1">
      <c r="A105" s="106"/>
      <c r="B105" s="101" t="s">
        <v>201</v>
      </c>
      <c r="C105" s="105"/>
      <c r="D105" s="105"/>
      <c r="E105" s="176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9"/>
      <c r="R105" s="2"/>
      <c r="S105" s="2"/>
      <c r="T105" s="2"/>
    </row>
    <row r="106" spans="1:20" ht="7.5" customHeight="1">
      <c r="A106" s="42"/>
      <c r="B106" s="84"/>
      <c r="C106" s="85"/>
      <c r="D106" s="85"/>
      <c r="E106" s="84"/>
      <c r="F106" s="64"/>
      <c r="G106" s="65"/>
      <c r="H106" s="65"/>
      <c r="I106" s="65"/>
      <c r="J106" s="65"/>
      <c r="K106" s="47"/>
      <c r="L106" s="47"/>
      <c r="M106" s="47"/>
      <c r="N106" s="47"/>
      <c r="O106" s="47"/>
      <c r="P106" s="47">
        <f>SUM(G106:O106)</f>
        <v>0</v>
      </c>
      <c r="Q106" s="49">
        <f>(F106-P106)</f>
        <v>0</v>
      </c>
      <c r="R106" s="2"/>
      <c r="S106" s="2"/>
      <c r="T106" s="2"/>
    </row>
    <row r="107" spans="1:20" ht="10.5" customHeight="1">
      <c r="A107" s="50">
        <v>30</v>
      </c>
      <c r="B107" s="240" t="s">
        <v>257</v>
      </c>
      <c r="C107" s="97" t="s">
        <v>325</v>
      </c>
      <c r="D107" s="257" t="s">
        <v>241</v>
      </c>
      <c r="E107" s="240" t="s">
        <v>258</v>
      </c>
      <c r="F107" s="341">
        <v>70000</v>
      </c>
      <c r="G107" s="342">
        <v>5368.45</v>
      </c>
      <c r="H107" s="68"/>
      <c r="I107" s="68"/>
      <c r="J107" s="54">
        <f>F107*2.87%</f>
        <v>2009</v>
      </c>
      <c r="K107" s="54">
        <f>F107*3.04%</f>
        <v>2128</v>
      </c>
      <c r="L107" s="69"/>
      <c r="M107" s="69">
        <v>0</v>
      </c>
      <c r="N107" s="69">
        <v>25</v>
      </c>
      <c r="O107" s="69">
        <v>50</v>
      </c>
      <c r="P107" s="69">
        <f>SUM(G107:O107)</f>
        <v>9580.45</v>
      </c>
      <c r="Q107" s="225">
        <f>(F107-P107)</f>
        <v>60419.55</v>
      </c>
      <c r="R107" s="2"/>
      <c r="S107" s="2"/>
      <c r="T107" s="2"/>
    </row>
    <row r="108" spans="1:20" ht="12.75">
      <c r="A108" s="50">
        <v>31</v>
      </c>
      <c r="B108" s="240" t="s">
        <v>177</v>
      </c>
      <c r="C108" s="97" t="s">
        <v>325</v>
      </c>
      <c r="D108" s="257" t="s">
        <v>242</v>
      </c>
      <c r="E108" s="260" t="s">
        <v>178</v>
      </c>
      <c r="F108" s="81">
        <v>60000</v>
      </c>
      <c r="G108" s="68">
        <v>3486.65</v>
      </c>
      <c r="H108" s="68"/>
      <c r="I108" s="68"/>
      <c r="J108" s="54">
        <f>F108*2.87%</f>
        <v>1722</v>
      </c>
      <c r="K108" s="54">
        <f>F108*3.04%</f>
        <v>1824</v>
      </c>
      <c r="L108" s="69"/>
      <c r="M108" s="69">
        <v>0</v>
      </c>
      <c r="N108" s="69">
        <v>25</v>
      </c>
      <c r="O108" s="69">
        <v>50</v>
      </c>
      <c r="P108" s="69">
        <f>SUM(G108:O108)</f>
        <v>7107.65</v>
      </c>
      <c r="Q108" s="225">
        <f>(F108-P108)</f>
        <v>52892.35</v>
      </c>
      <c r="R108" s="2"/>
      <c r="S108" s="2"/>
      <c r="T108" s="2"/>
    </row>
    <row r="109" spans="1:20" ht="4.5" customHeight="1" thickBot="1">
      <c r="A109" s="56"/>
      <c r="B109" s="220"/>
      <c r="C109" s="221"/>
      <c r="D109" s="221"/>
      <c r="E109" s="222"/>
      <c r="F109" s="223"/>
      <c r="G109" s="79"/>
      <c r="H109" s="62"/>
      <c r="I109" s="62"/>
      <c r="J109" s="62">
        <f>F109*2.87%</f>
        <v>0</v>
      </c>
      <c r="K109" s="62">
        <f>F109*3.04%</f>
        <v>0</v>
      </c>
      <c r="L109" s="62">
        <v>0</v>
      </c>
      <c r="M109" s="79">
        <v>0</v>
      </c>
      <c r="N109" s="62">
        <v>0</v>
      </c>
      <c r="O109" s="62">
        <v>0</v>
      </c>
      <c r="P109" s="62">
        <f>SUM(G109:O109)</f>
        <v>0</v>
      </c>
      <c r="Q109" s="63">
        <f>(F109-P109)</f>
        <v>0</v>
      </c>
      <c r="R109" s="2"/>
      <c r="S109" s="2"/>
      <c r="T109" s="2"/>
    </row>
    <row r="110" spans="1:20" ht="13.5" thickBot="1">
      <c r="A110" s="123"/>
      <c r="B110" s="136" t="s">
        <v>149</v>
      </c>
      <c r="C110" s="137"/>
      <c r="D110" s="137"/>
      <c r="E110" s="138"/>
      <c r="F110" s="139">
        <f>SUM(F106:F109)</f>
        <v>130000</v>
      </c>
      <c r="G110" s="139">
        <f aca="true" t="shared" si="17" ref="G110:Q110">SUM(G106:G109)</f>
        <v>8855.1</v>
      </c>
      <c r="H110" s="139">
        <f t="shared" si="17"/>
        <v>0</v>
      </c>
      <c r="I110" s="139">
        <f t="shared" si="17"/>
        <v>0</v>
      </c>
      <c r="J110" s="139">
        <f t="shared" si="17"/>
        <v>3731</v>
      </c>
      <c r="K110" s="139">
        <f t="shared" si="17"/>
        <v>3952</v>
      </c>
      <c r="L110" s="139">
        <f t="shared" si="17"/>
        <v>0</v>
      </c>
      <c r="M110" s="139">
        <f t="shared" si="17"/>
        <v>0</v>
      </c>
      <c r="N110" s="139">
        <f t="shared" si="17"/>
        <v>50</v>
      </c>
      <c r="O110" s="139">
        <f t="shared" si="17"/>
        <v>100</v>
      </c>
      <c r="P110" s="139">
        <f t="shared" si="17"/>
        <v>16688.1</v>
      </c>
      <c r="Q110" s="135">
        <f t="shared" si="17"/>
        <v>113311.9</v>
      </c>
      <c r="R110" s="2"/>
      <c r="S110" s="2"/>
      <c r="T110" s="2"/>
    </row>
    <row r="111" spans="1:20" ht="10.5" customHeight="1">
      <c r="A111" s="273"/>
      <c r="B111" s="10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275"/>
      <c r="R111" s="2"/>
      <c r="S111" s="2"/>
      <c r="T111" s="2"/>
    </row>
    <row r="112" spans="1:20" ht="12" customHeight="1" thickBot="1">
      <c r="A112" s="106"/>
      <c r="B112" s="101" t="s">
        <v>203</v>
      </c>
      <c r="C112" s="105"/>
      <c r="D112" s="105"/>
      <c r="E112" s="176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9"/>
      <c r="R112" s="2"/>
      <c r="S112" s="2"/>
      <c r="T112" s="2"/>
    </row>
    <row r="113" spans="1:20" ht="6" customHeight="1">
      <c r="A113" s="286"/>
      <c r="B113" s="165"/>
      <c r="C113" s="287"/>
      <c r="D113" s="287"/>
      <c r="E113" s="288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9"/>
      <c r="R113" s="2"/>
      <c r="S113" s="2"/>
      <c r="T113" s="2"/>
    </row>
    <row r="114" spans="1:20" ht="10.5" customHeight="1">
      <c r="A114" s="50">
        <v>32</v>
      </c>
      <c r="B114" s="52" t="s">
        <v>129</v>
      </c>
      <c r="C114" s="97" t="s">
        <v>325</v>
      </c>
      <c r="D114" s="97" t="s">
        <v>241</v>
      </c>
      <c r="E114" s="98" t="s">
        <v>141</v>
      </c>
      <c r="F114" s="261">
        <v>87000</v>
      </c>
      <c r="G114" s="67">
        <v>9047.51</v>
      </c>
      <c r="H114" s="54"/>
      <c r="I114" s="54">
        <v>0</v>
      </c>
      <c r="J114" s="54">
        <f>F114*2.87%</f>
        <v>2496.9</v>
      </c>
      <c r="K114" s="54">
        <f>F114*3.04%</f>
        <v>2644.8</v>
      </c>
      <c r="L114" s="54">
        <v>120</v>
      </c>
      <c r="M114" s="72">
        <v>0</v>
      </c>
      <c r="N114" s="54">
        <v>25</v>
      </c>
      <c r="O114" s="54">
        <v>50</v>
      </c>
      <c r="P114" s="54">
        <f>SUM(G114:O114)</f>
        <v>14384.21</v>
      </c>
      <c r="Q114" s="55">
        <f>(F114-P114)</f>
        <v>72615.79000000001</v>
      </c>
      <c r="R114" s="2"/>
      <c r="S114" s="2"/>
      <c r="T114" s="2"/>
    </row>
    <row r="115" spans="1:20" ht="6.75" customHeight="1" thickBot="1">
      <c r="A115" s="56"/>
      <c r="B115" s="220"/>
      <c r="C115" s="221"/>
      <c r="D115" s="221"/>
      <c r="E115" s="222"/>
      <c r="F115" s="223"/>
      <c r="G115" s="79"/>
      <c r="H115" s="62"/>
      <c r="I115" s="62"/>
      <c r="J115" s="62">
        <f>F115*2.87%</f>
        <v>0</v>
      </c>
      <c r="K115" s="62">
        <f>F115*3.04%</f>
        <v>0</v>
      </c>
      <c r="L115" s="62">
        <v>0</v>
      </c>
      <c r="M115" s="79">
        <v>0</v>
      </c>
      <c r="N115" s="62">
        <v>0</v>
      </c>
      <c r="O115" s="62">
        <v>0</v>
      </c>
      <c r="P115" s="62">
        <f>SUM(G115:O115)</f>
        <v>0</v>
      </c>
      <c r="Q115" s="63">
        <f>(F115-P115)</f>
        <v>0</v>
      </c>
      <c r="R115" s="2"/>
      <c r="S115" s="2"/>
      <c r="T115" s="2"/>
    </row>
    <row r="116" spans="1:20" ht="15" customHeight="1" thickBot="1">
      <c r="A116" s="123"/>
      <c r="B116" s="136" t="s">
        <v>148</v>
      </c>
      <c r="C116" s="137"/>
      <c r="D116" s="137"/>
      <c r="E116" s="138"/>
      <c r="F116" s="139">
        <f>SUM(F114:F115)</f>
        <v>87000</v>
      </c>
      <c r="G116" s="139">
        <f aca="true" t="shared" si="18" ref="G116:Q116">SUM(G114:G115)</f>
        <v>9047.51</v>
      </c>
      <c r="H116" s="139">
        <f t="shared" si="18"/>
        <v>0</v>
      </c>
      <c r="I116" s="139">
        <f t="shared" si="18"/>
        <v>0</v>
      </c>
      <c r="J116" s="139">
        <f t="shared" si="18"/>
        <v>2496.9</v>
      </c>
      <c r="K116" s="139">
        <f t="shared" si="18"/>
        <v>2644.8</v>
      </c>
      <c r="L116" s="139">
        <f t="shared" si="18"/>
        <v>120</v>
      </c>
      <c r="M116" s="139">
        <f t="shared" si="18"/>
        <v>0</v>
      </c>
      <c r="N116" s="139">
        <f t="shared" si="18"/>
        <v>25</v>
      </c>
      <c r="O116" s="139">
        <f t="shared" si="18"/>
        <v>50</v>
      </c>
      <c r="P116" s="139">
        <f t="shared" si="18"/>
        <v>14384.21</v>
      </c>
      <c r="Q116" s="135">
        <f t="shared" si="18"/>
        <v>72615.79000000001</v>
      </c>
      <c r="R116" s="2"/>
      <c r="S116" s="2"/>
      <c r="T116" s="2"/>
    </row>
    <row r="117" spans="1:20" ht="10.5" customHeight="1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283"/>
      <c r="R117" s="2"/>
      <c r="S117" s="2"/>
      <c r="T117" s="2"/>
    </row>
    <row r="118" spans="1:20" ht="10.5" customHeight="1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406" t="s">
        <v>0</v>
      </c>
      <c r="R118" s="2"/>
      <c r="S118" s="2"/>
      <c r="T118" s="2"/>
    </row>
    <row r="119" spans="1:20" ht="10.5" customHeight="1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407" t="s">
        <v>322</v>
      </c>
      <c r="R119" s="2"/>
      <c r="S119" s="2"/>
      <c r="T119" s="2"/>
    </row>
    <row r="120" spans="1:20" ht="10.5" customHeight="1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407"/>
      <c r="R120" s="2"/>
      <c r="S120" s="2"/>
      <c r="T120" s="2"/>
    </row>
    <row r="121" spans="1:20" ht="10.5" customHeight="1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407"/>
      <c r="R121" s="2"/>
      <c r="S121" s="2"/>
      <c r="T121" s="2"/>
    </row>
    <row r="122" spans="1:20" ht="10.5" customHeight="1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407"/>
      <c r="R122" s="2"/>
      <c r="S122" s="2"/>
      <c r="T122" s="2"/>
    </row>
    <row r="123" spans="1:20" ht="10.5" customHeight="1" thickBot="1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283" t="s">
        <v>185</v>
      </c>
      <c r="R123" s="2"/>
      <c r="S123" s="2"/>
      <c r="T123" s="2"/>
    </row>
    <row r="124" spans="1:20" ht="13.5" customHeight="1" thickBot="1">
      <c r="A124" s="411" t="s">
        <v>13</v>
      </c>
      <c r="B124" s="412"/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3"/>
      <c r="R124" s="2"/>
      <c r="S124" s="2"/>
      <c r="T124" s="2"/>
    </row>
    <row r="125" spans="1:20" ht="12" customHeight="1" thickBot="1">
      <c r="A125" s="207"/>
      <c r="B125" s="207"/>
      <c r="C125" s="207"/>
      <c r="D125" s="207"/>
      <c r="E125" s="208"/>
      <c r="F125" s="209"/>
      <c r="G125" s="417" t="s">
        <v>20</v>
      </c>
      <c r="H125" s="418"/>
      <c r="I125" s="419"/>
      <c r="J125" s="419"/>
      <c r="K125" s="419"/>
      <c r="L125" s="419"/>
      <c r="M125" s="419"/>
      <c r="N125" s="419"/>
      <c r="O125" s="361"/>
      <c r="P125" s="99"/>
      <c r="Q125" s="99"/>
      <c r="R125" s="2"/>
      <c r="S125" s="2"/>
      <c r="T125" s="2"/>
    </row>
    <row r="126" spans="1:20" ht="11.25" customHeight="1">
      <c r="A126" s="210" t="s">
        <v>35</v>
      </c>
      <c r="B126" s="268" t="s">
        <v>36</v>
      </c>
      <c r="C126" s="211"/>
      <c r="D126" s="211"/>
      <c r="E126" s="210" t="s">
        <v>8</v>
      </c>
      <c r="F126" s="210" t="s">
        <v>3</v>
      </c>
      <c r="G126" s="212" t="s">
        <v>14</v>
      </c>
      <c r="H126" s="99"/>
      <c r="I126" s="213" t="s">
        <v>15</v>
      </c>
      <c r="J126" s="210" t="s">
        <v>16</v>
      </c>
      <c r="K126" s="212" t="s">
        <v>18</v>
      </c>
      <c r="L126" s="212" t="s">
        <v>48</v>
      </c>
      <c r="M126" s="99" t="s">
        <v>253</v>
      </c>
      <c r="N126" s="212" t="s">
        <v>21</v>
      </c>
      <c r="O126" s="99" t="s">
        <v>73</v>
      </c>
      <c r="P126" s="210" t="s">
        <v>22</v>
      </c>
      <c r="Q126" s="210" t="s">
        <v>24</v>
      </c>
      <c r="R126" s="2"/>
      <c r="S126" s="2"/>
      <c r="T126" s="2"/>
    </row>
    <row r="127" spans="1:20" ht="10.5" customHeight="1" thickBot="1">
      <c r="A127" s="100"/>
      <c r="B127" s="100"/>
      <c r="C127" s="210" t="s">
        <v>324</v>
      </c>
      <c r="D127" s="100" t="s">
        <v>240</v>
      </c>
      <c r="E127" s="100" t="s">
        <v>9</v>
      </c>
      <c r="F127" s="100" t="s">
        <v>4</v>
      </c>
      <c r="G127" s="214" t="s">
        <v>33</v>
      </c>
      <c r="H127" s="100" t="s">
        <v>60</v>
      </c>
      <c r="I127" s="215" t="s">
        <v>34</v>
      </c>
      <c r="J127" s="100" t="s">
        <v>17</v>
      </c>
      <c r="K127" s="214" t="s">
        <v>19</v>
      </c>
      <c r="L127" s="214" t="s">
        <v>47</v>
      </c>
      <c r="M127" s="100" t="s">
        <v>254</v>
      </c>
      <c r="N127" s="214"/>
      <c r="O127" s="100" t="s">
        <v>74</v>
      </c>
      <c r="P127" s="100" t="s">
        <v>23</v>
      </c>
      <c r="Q127" s="100" t="s">
        <v>25</v>
      </c>
      <c r="R127" s="2"/>
      <c r="S127" s="2"/>
      <c r="T127" s="2"/>
    </row>
    <row r="128" spans="1:20" ht="10.5" customHeight="1">
      <c r="A128" s="273"/>
      <c r="B128" s="10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275"/>
      <c r="R128" s="2"/>
      <c r="S128" s="2"/>
      <c r="T128" s="2"/>
    </row>
    <row r="129" spans="1:20" ht="13.5" thickBot="1">
      <c r="A129" s="106"/>
      <c r="B129" s="101" t="s">
        <v>204</v>
      </c>
      <c r="C129" s="105"/>
      <c r="D129" s="105"/>
      <c r="E129" s="176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9"/>
      <c r="R129" s="2"/>
      <c r="S129" s="2"/>
      <c r="T129" s="2"/>
    </row>
    <row r="130" spans="1:20" ht="5.25" customHeight="1">
      <c r="A130" s="42"/>
      <c r="B130" s="43"/>
      <c r="C130" s="44"/>
      <c r="D130" s="44"/>
      <c r="E130" s="154"/>
      <c r="F130" s="46"/>
      <c r="G130" s="47"/>
      <c r="H130" s="47"/>
      <c r="I130" s="47"/>
      <c r="J130" s="47"/>
      <c r="K130" s="47"/>
      <c r="L130" s="47"/>
      <c r="M130" s="66">
        <v>0</v>
      </c>
      <c r="N130" s="47"/>
      <c r="O130" s="47"/>
      <c r="P130" s="47">
        <f>SUM(G130:O130)</f>
        <v>0</v>
      </c>
      <c r="Q130" s="49">
        <f>(F130-P130)</f>
        <v>0</v>
      </c>
      <c r="R130" s="2"/>
      <c r="S130" s="2"/>
      <c r="T130" s="2"/>
    </row>
    <row r="131" spans="1:20" ht="10.5" customHeight="1">
      <c r="A131" s="50">
        <v>33</v>
      </c>
      <c r="B131" s="240" t="s">
        <v>165</v>
      </c>
      <c r="C131" s="97" t="s">
        <v>325</v>
      </c>
      <c r="D131" s="257" t="s">
        <v>241</v>
      </c>
      <c r="E131" s="240" t="s">
        <v>166</v>
      </c>
      <c r="F131" s="261">
        <v>65000</v>
      </c>
      <c r="G131" s="54">
        <v>4427.55</v>
      </c>
      <c r="H131" s="54"/>
      <c r="I131" s="54"/>
      <c r="J131" s="54">
        <f>F131*2.87%</f>
        <v>1865.5</v>
      </c>
      <c r="K131" s="54">
        <f>F131*3.04%</f>
        <v>1976</v>
      </c>
      <c r="L131" s="69"/>
      <c r="M131" s="69">
        <v>0</v>
      </c>
      <c r="N131" s="69">
        <v>25</v>
      </c>
      <c r="O131" s="69">
        <v>50</v>
      </c>
      <c r="P131" s="69">
        <f>SUM(G131:O131)</f>
        <v>8344.05</v>
      </c>
      <c r="Q131" s="225">
        <f>(F131-P131)</f>
        <v>56655.95</v>
      </c>
      <c r="R131" s="2"/>
      <c r="S131" s="2"/>
      <c r="T131" s="2"/>
    </row>
    <row r="132" spans="1:20" ht="10.5" customHeight="1">
      <c r="A132" s="50">
        <v>34</v>
      </c>
      <c r="B132" s="52" t="s">
        <v>42</v>
      </c>
      <c r="C132" s="97" t="s">
        <v>325</v>
      </c>
      <c r="D132" s="53" t="s">
        <v>242</v>
      </c>
      <c r="E132" s="52" t="s">
        <v>51</v>
      </c>
      <c r="F132" s="70">
        <v>40000</v>
      </c>
      <c r="G132" s="68">
        <v>264.13</v>
      </c>
      <c r="H132" s="68"/>
      <c r="I132" s="54">
        <v>1190.12</v>
      </c>
      <c r="J132" s="54">
        <f>F132*2.87%</f>
        <v>1148</v>
      </c>
      <c r="K132" s="54">
        <f>F132*3.04%</f>
        <v>1216</v>
      </c>
      <c r="L132" s="54">
        <v>100</v>
      </c>
      <c r="M132" s="54">
        <v>0</v>
      </c>
      <c r="N132" s="54">
        <v>25</v>
      </c>
      <c r="O132" s="54">
        <v>50</v>
      </c>
      <c r="P132" s="54">
        <f>SUM(G132:O132)</f>
        <v>3993.25</v>
      </c>
      <c r="Q132" s="55">
        <f>(F132-P132)</f>
        <v>36006.75</v>
      </c>
      <c r="R132" s="2"/>
      <c r="S132" s="2"/>
      <c r="T132" s="2"/>
    </row>
    <row r="133" spans="1:20" ht="6" customHeight="1" thickBot="1">
      <c r="A133" s="56"/>
      <c r="B133" s="59"/>
      <c r="C133" s="77"/>
      <c r="D133" s="77"/>
      <c r="E133" s="59"/>
      <c r="F133" s="94"/>
      <c r="G133" s="79"/>
      <c r="H133" s="79"/>
      <c r="I133" s="62"/>
      <c r="J133" s="79">
        <f>F133*2.87%</f>
        <v>0</v>
      </c>
      <c r="K133" s="62">
        <f>F133*3.04%</f>
        <v>0</v>
      </c>
      <c r="L133" s="62"/>
      <c r="M133" s="62">
        <v>0</v>
      </c>
      <c r="N133" s="62"/>
      <c r="O133" s="62"/>
      <c r="P133" s="62">
        <f>SUM(G133:O133)</f>
        <v>0</v>
      </c>
      <c r="Q133" s="63">
        <f>(F133-P133)</f>
        <v>0</v>
      </c>
      <c r="R133" s="2"/>
      <c r="S133" s="2"/>
      <c r="T133" s="2"/>
    </row>
    <row r="134" spans="1:20" ht="13.5" thickBot="1">
      <c r="A134" s="123"/>
      <c r="B134" s="136" t="s">
        <v>113</v>
      </c>
      <c r="C134" s="153"/>
      <c r="D134" s="153"/>
      <c r="E134" s="138"/>
      <c r="F134" s="135">
        <f aca="true" t="shared" si="19" ref="F134:Q134">SUM(F130:F133)</f>
        <v>105000</v>
      </c>
      <c r="G134" s="135">
        <f t="shared" si="19"/>
        <v>4691.68</v>
      </c>
      <c r="H134" s="135">
        <f t="shared" si="19"/>
        <v>0</v>
      </c>
      <c r="I134" s="135">
        <f t="shared" si="19"/>
        <v>1190.12</v>
      </c>
      <c r="J134" s="135">
        <f t="shared" si="19"/>
        <v>3013.5</v>
      </c>
      <c r="K134" s="135">
        <f t="shared" si="19"/>
        <v>3192</v>
      </c>
      <c r="L134" s="135">
        <f t="shared" si="19"/>
        <v>100</v>
      </c>
      <c r="M134" s="135">
        <f t="shared" si="19"/>
        <v>0</v>
      </c>
      <c r="N134" s="135">
        <f t="shared" si="19"/>
        <v>50</v>
      </c>
      <c r="O134" s="135">
        <f t="shared" si="19"/>
        <v>100</v>
      </c>
      <c r="P134" s="135">
        <f t="shared" si="19"/>
        <v>12337.3</v>
      </c>
      <c r="Q134" s="135">
        <f t="shared" si="19"/>
        <v>92662.7</v>
      </c>
      <c r="R134" s="2"/>
      <c r="S134" s="2"/>
      <c r="T134" s="2"/>
    </row>
    <row r="135" spans="1:20" ht="11.25" customHeight="1">
      <c r="A135" s="189"/>
      <c r="B135" s="102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90"/>
      <c r="R135" s="2"/>
      <c r="S135" s="2"/>
      <c r="T135" s="2"/>
    </row>
    <row r="136" spans="1:20" ht="13.5" thickBot="1">
      <c r="A136" s="106"/>
      <c r="B136" s="101" t="s">
        <v>205</v>
      </c>
      <c r="C136" s="105"/>
      <c r="D136" s="105"/>
      <c r="E136" s="176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9"/>
      <c r="R136" s="2"/>
      <c r="S136" s="2"/>
      <c r="T136" s="2"/>
    </row>
    <row r="137" spans="1:20" ht="7.5" customHeight="1">
      <c r="A137" s="42"/>
      <c r="B137" s="226"/>
      <c r="C137" s="227"/>
      <c r="D137" s="227"/>
      <c r="E137" s="236"/>
      <c r="F137" s="224"/>
      <c r="G137" s="65"/>
      <c r="H137" s="47"/>
      <c r="I137" s="47"/>
      <c r="J137" s="47">
        <f>F137*2.87%</f>
        <v>0</v>
      </c>
      <c r="K137" s="47">
        <f>F137*3.04%</f>
        <v>0</v>
      </c>
      <c r="L137" s="47"/>
      <c r="M137" s="47">
        <v>0</v>
      </c>
      <c r="N137" s="47"/>
      <c r="O137" s="47"/>
      <c r="P137" s="47">
        <f aca="true" t="shared" si="20" ref="P137:P149">SUM(G137:O137)</f>
        <v>0</v>
      </c>
      <c r="Q137" s="49">
        <f aca="true" t="shared" si="21" ref="Q137:Q149">(F137-P137)</f>
        <v>0</v>
      </c>
      <c r="R137" s="2"/>
      <c r="S137" s="2"/>
      <c r="T137" s="2"/>
    </row>
    <row r="138" spans="1:20" ht="12.75">
      <c r="A138" s="248">
        <v>35</v>
      </c>
      <c r="B138" s="52" t="s">
        <v>137</v>
      </c>
      <c r="C138" s="97" t="s">
        <v>325</v>
      </c>
      <c r="D138" s="97" t="s">
        <v>241</v>
      </c>
      <c r="E138" s="240" t="s">
        <v>140</v>
      </c>
      <c r="F138" s="95">
        <v>35000</v>
      </c>
      <c r="G138" s="67">
        <v>0</v>
      </c>
      <c r="H138" s="69"/>
      <c r="I138" s="69">
        <v>0</v>
      </c>
      <c r="J138" s="54">
        <f aca="true" t="shared" si="22" ref="J138:J149">F138*2.87%</f>
        <v>1004.5</v>
      </c>
      <c r="K138" s="54">
        <f aca="true" t="shared" si="23" ref="K138:K149">F138*3.04%</f>
        <v>1064</v>
      </c>
      <c r="L138" s="69"/>
      <c r="M138" s="69">
        <v>0</v>
      </c>
      <c r="N138" s="69">
        <v>25</v>
      </c>
      <c r="O138" s="69">
        <v>50</v>
      </c>
      <c r="P138" s="69">
        <f t="shared" si="20"/>
        <v>2143.5</v>
      </c>
      <c r="Q138" s="225">
        <f t="shared" si="21"/>
        <v>32856.5</v>
      </c>
      <c r="R138" s="2"/>
      <c r="S138" s="2"/>
      <c r="T138" s="2"/>
    </row>
    <row r="139" spans="1:20" ht="12.75">
      <c r="A139" s="248">
        <v>36</v>
      </c>
      <c r="B139" s="52" t="s">
        <v>142</v>
      </c>
      <c r="C139" s="97" t="s">
        <v>325</v>
      </c>
      <c r="D139" s="97" t="s">
        <v>241</v>
      </c>
      <c r="E139" s="259" t="s">
        <v>143</v>
      </c>
      <c r="F139" s="249">
        <v>35000</v>
      </c>
      <c r="G139" s="250">
        <v>0</v>
      </c>
      <c r="H139" s="249">
        <v>0</v>
      </c>
      <c r="I139" s="249"/>
      <c r="J139" s="54">
        <f t="shared" si="22"/>
        <v>1004.5</v>
      </c>
      <c r="K139" s="54">
        <f t="shared" si="23"/>
        <v>1064</v>
      </c>
      <c r="L139" s="54">
        <v>0</v>
      </c>
      <c r="M139" s="54">
        <v>0</v>
      </c>
      <c r="N139" s="54">
        <v>25</v>
      </c>
      <c r="O139" s="54">
        <v>50</v>
      </c>
      <c r="P139" s="54">
        <f t="shared" si="20"/>
        <v>2143.5</v>
      </c>
      <c r="Q139" s="55">
        <f t="shared" si="21"/>
        <v>32856.5</v>
      </c>
      <c r="R139" s="2"/>
      <c r="S139" s="2"/>
      <c r="T139" s="2"/>
    </row>
    <row r="140" spans="1:20" ht="12.75">
      <c r="A140" s="248">
        <v>37</v>
      </c>
      <c r="B140" s="52" t="s">
        <v>144</v>
      </c>
      <c r="C140" s="97" t="s">
        <v>325</v>
      </c>
      <c r="D140" s="97" t="s">
        <v>242</v>
      </c>
      <c r="E140" s="52" t="s">
        <v>145</v>
      </c>
      <c r="F140" s="261">
        <v>29000</v>
      </c>
      <c r="G140" s="54"/>
      <c r="H140" s="54"/>
      <c r="I140" s="54"/>
      <c r="J140" s="54">
        <f>F140*2.87%</f>
        <v>832.3</v>
      </c>
      <c r="K140" s="54">
        <f>F140*3.04%</f>
        <v>881.6</v>
      </c>
      <c r="L140" s="54"/>
      <c r="M140" s="54">
        <v>0</v>
      </c>
      <c r="N140" s="54">
        <v>25</v>
      </c>
      <c r="O140" s="54">
        <v>50</v>
      </c>
      <c r="P140" s="54">
        <f>SUM(G140:O140)</f>
        <v>1788.9</v>
      </c>
      <c r="Q140" s="55">
        <f>(F140-P140)</f>
        <v>27211.1</v>
      </c>
      <c r="R140" s="2"/>
      <c r="S140" s="2"/>
      <c r="T140" s="2"/>
    </row>
    <row r="141" spans="1:20" ht="12.75">
      <c r="A141" s="248">
        <v>38</v>
      </c>
      <c r="B141" s="52" t="s">
        <v>167</v>
      </c>
      <c r="C141" s="97" t="s">
        <v>325</v>
      </c>
      <c r="D141" s="97" t="s">
        <v>241</v>
      </c>
      <c r="E141" s="98" t="s">
        <v>168</v>
      </c>
      <c r="F141" s="271">
        <v>23000</v>
      </c>
      <c r="G141" s="258"/>
      <c r="H141" s="251"/>
      <c r="I141" s="251"/>
      <c r="J141" s="54">
        <f t="shared" si="22"/>
        <v>660.1</v>
      </c>
      <c r="K141" s="54">
        <f t="shared" si="23"/>
        <v>699.2</v>
      </c>
      <c r="L141" s="69">
        <v>100</v>
      </c>
      <c r="M141" s="69">
        <v>4016.65</v>
      </c>
      <c r="N141" s="69">
        <v>25</v>
      </c>
      <c r="O141" s="69">
        <v>50</v>
      </c>
      <c r="P141" s="69">
        <f t="shared" si="20"/>
        <v>5550.950000000001</v>
      </c>
      <c r="Q141" s="225">
        <f t="shared" si="21"/>
        <v>17449.05</v>
      </c>
      <c r="R141" s="2"/>
      <c r="S141" s="2"/>
      <c r="T141" s="2"/>
    </row>
    <row r="142" spans="1:20" ht="12.75">
      <c r="A142" s="248">
        <v>39</v>
      </c>
      <c r="B142" s="52" t="s">
        <v>170</v>
      </c>
      <c r="C142" s="97" t="s">
        <v>325</v>
      </c>
      <c r="D142" s="97" t="s">
        <v>241</v>
      </c>
      <c r="E142" s="52" t="s">
        <v>169</v>
      </c>
      <c r="F142" s="69">
        <v>23000</v>
      </c>
      <c r="G142" s="258"/>
      <c r="H142" s="251"/>
      <c r="I142" s="344">
        <v>1190.12</v>
      </c>
      <c r="J142" s="54">
        <f t="shared" si="22"/>
        <v>660.1</v>
      </c>
      <c r="K142" s="54">
        <f t="shared" si="23"/>
        <v>699.2</v>
      </c>
      <c r="L142" s="69"/>
      <c r="M142" s="69">
        <v>4543.08</v>
      </c>
      <c r="N142" s="69">
        <v>25</v>
      </c>
      <c r="O142" s="69">
        <v>50</v>
      </c>
      <c r="P142" s="69">
        <f t="shared" si="20"/>
        <v>7167.5</v>
      </c>
      <c r="Q142" s="225">
        <f t="shared" si="21"/>
        <v>15832.5</v>
      </c>
      <c r="R142" s="2"/>
      <c r="S142" s="2"/>
      <c r="T142" s="2"/>
    </row>
    <row r="143" spans="1:20" ht="12.75">
      <c r="A143" s="248">
        <v>40</v>
      </c>
      <c r="B143" s="52" t="s">
        <v>179</v>
      </c>
      <c r="C143" s="97" t="s">
        <v>325</v>
      </c>
      <c r="D143" s="97" t="s">
        <v>241</v>
      </c>
      <c r="E143" s="98" t="s">
        <v>169</v>
      </c>
      <c r="F143" s="371">
        <v>23000</v>
      </c>
      <c r="G143" s="75"/>
      <c r="H143" s="251"/>
      <c r="I143" s="251"/>
      <c r="J143" s="54">
        <f t="shared" si="22"/>
        <v>660.1</v>
      </c>
      <c r="K143" s="54">
        <f t="shared" si="23"/>
        <v>699.2</v>
      </c>
      <c r="L143" s="69"/>
      <c r="M143" s="69">
        <v>0</v>
      </c>
      <c r="N143" s="69">
        <v>25</v>
      </c>
      <c r="O143" s="69">
        <v>50</v>
      </c>
      <c r="P143" s="69">
        <f t="shared" si="20"/>
        <v>1434.3000000000002</v>
      </c>
      <c r="Q143" s="225">
        <f t="shared" si="21"/>
        <v>21565.7</v>
      </c>
      <c r="R143" s="2"/>
      <c r="S143" s="2"/>
      <c r="T143" s="2"/>
    </row>
    <row r="144" spans="1:20" ht="12.75">
      <c r="A144" s="248">
        <v>41</v>
      </c>
      <c r="B144" s="397" t="s">
        <v>289</v>
      </c>
      <c r="C144" s="97" t="s">
        <v>325</v>
      </c>
      <c r="D144" s="257" t="s">
        <v>290</v>
      </c>
      <c r="E144" s="52" t="s">
        <v>169</v>
      </c>
      <c r="F144" s="371">
        <v>23000</v>
      </c>
      <c r="G144" s="75"/>
      <c r="H144" s="251"/>
      <c r="I144" s="251"/>
      <c r="J144" s="54">
        <f>F144*2.87%</f>
        <v>660.1</v>
      </c>
      <c r="K144" s="54">
        <f>F144*3.04%</f>
        <v>699.2</v>
      </c>
      <c r="L144" s="69"/>
      <c r="M144" s="69">
        <v>0</v>
      </c>
      <c r="N144" s="69">
        <v>25</v>
      </c>
      <c r="O144" s="69">
        <v>50</v>
      </c>
      <c r="P144" s="69">
        <f>SUM(G144:O144)</f>
        <v>1434.3000000000002</v>
      </c>
      <c r="Q144" s="225">
        <f>(F144-P144)</f>
        <v>21565.7</v>
      </c>
      <c r="R144" s="2"/>
      <c r="S144" s="2"/>
      <c r="T144" s="2"/>
    </row>
    <row r="145" spans="1:20" ht="12.75">
      <c r="A145" s="248">
        <v>42</v>
      </c>
      <c r="B145" s="240" t="s">
        <v>291</v>
      </c>
      <c r="C145" s="97" t="s">
        <v>325</v>
      </c>
      <c r="D145" s="257" t="s">
        <v>290</v>
      </c>
      <c r="E145" s="260" t="s">
        <v>169</v>
      </c>
      <c r="F145" s="402">
        <v>23000</v>
      </c>
      <c r="G145" s="75"/>
      <c r="H145" s="251"/>
      <c r="I145" s="251"/>
      <c r="J145" s="54">
        <f>F145*2.87%</f>
        <v>660.1</v>
      </c>
      <c r="K145" s="54">
        <f>F145*3.04%</f>
        <v>699.2</v>
      </c>
      <c r="L145" s="69"/>
      <c r="M145" s="69">
        <v>0</v>
      </c>
      <c r="N145" s="69">
        <v>25</v>
      </c>
      <c r="O145" s="69">
        <v>50</v>
      </c>
      <c r="P145" s="69">
        <f>SUM(G145:O145)</f>
        <v>1434.3000000000002</v>
      </c>
      <c r="Q145" s="225">
        <f>(F145-P145)</f>
        <v>21565.7</v>
      </c>
      <c r="R145" s="2"/>
      <c r="S145" s="2"/>
      <c r="T145" s="2"/>
    </row>
    <row r="146" spans="1:20" ht="12.75">
      <c r="A146" s="248">
        <v>43</v>
      </c>
      <c r="B146" s="52" t="s">
        <v>292</v>
      </c>
      <c r="C146" s="97" t="s">
        <v>325</v>
      </c>
      <c r="D146" s="97" t="s">
        <v>290</v>
      </c>
      <c r="E146" s="95" t="s">
        <v>169</v>
      </c>
      <c r="F146" s="402">
        <v>23000</v>
      </c>
      <c r="G146" s="75"/>
      <c r="H146" s="251"/>
      <c r="I146" s="251"/>
      <c r="J146" s="54">
        <f>F146*2.87%</f>
        <v>660.1</v>
      </c>
      <c r="K146" s="54">
        <f>F146*3.04%</f>
        <v>699.2</v>
      </c>
      <c r="L146" s="69"/>
      <c r="M146" s="69">
        <v>0</v>
      </c>
      <c r="N146" s="69">
        <v>25</v>
      </c>
      <c r="O146" s="69">
        <v>50</v>
      </c>
      <c r="P146" s="69">
        <f>SUM(G146:O146)</f>
        <v>1434.3000000000002</v>
      </c>
      <c r="Q146" s="225">
        <f>(F146-P146)</f>
        <v>21565.7</v>
      </c>
      <c r="R146" s="2"/>
      <c r="S146" s="2"/>
      <c r="T146" s="2"/>
    </row>
    <row r="147" spans="1:20" ht="12.75">
      <c r="A147" s="248">
        <v>44</v>
      </c>
      <c r="B147" s="52" t="s">
        <v>171</v>
      </c>
      <c r="C147" s="97" t="s">
        <v>325</v>
      </c>
      <c r="D147" s="97" t="s">
        <v>242</v>
      </c>
      <c r="E147" s="98" t="s">
        <v>172</v>
      </c>
      <c r="F147" s="271">
        <v>22000</v>
      </c>
      <c r="G147" s="258"/>
      <c r="H147" s="251"/>
      <c r="I147" s="251"/>
      <c r="J147" s="54">
        <f t="shared" si="22"/>
        <v>631.4</v>
      </c>
      <c r="K147" s="54">
        <f t="shared" si="23"/>
        <v>668.8</v>
      </c>
      <c r="L147" s="69"/>
      <c r="M147" s="69">
        <v>0</v>
      </c>
      <c r="N147" s="69">
        <v>25</v>
      </c>
      <c r="O147" s="69">
        <v>50</v>
      </c>
      <c r="P147" s="69">
        <f t="shared" si="20"/>
        <v>1375.1999999999998</v>
      </c>
      <c r="Q147" s="225">
        <f t="shared" si="21"/>
        <v>20624.8</v>
      </c>
      <c r="R147" s="2"/>
      <c r="S147" s="2"/>
      <c r="T147" s="2"/>
    </row>
    <row r="148" spans="1:20" ht="12.75">
      <c r="A148" s="248">
        <v>45</v>
      </c>
      <c r="B148" s="345" t="s">
        <v>282</v>
      </c>
      <c r="C148" s="97" t="s">
        <v>325</v>
      </c>
      <c r="D148" s="257" t="s">
        <v>242</v>
      </c>
      <c r="E148" s="346" t="s">
        <v>119</v>
      </c>
      <c r="F148" s="235">
        <v>20000</v>
      </c>
      <c r="G148" s="250"/>
      <c r="H148" s="344"/>
      <c r="I148" s="344"/>
      <c r="J148" s="54">
        <f>F148*2.87%</f>
        <v>574</v>
      </c>
      <c r="K148" s="54">
        <f>F148*3.04%</f>
        <v>608</v>
      </c>
      <c r="L148" s="69"/>
      <c r="M148" s="69">
        <v>0</v>
      </c>
      <c r="N148" s="69">
        <v>25</v>
      </c>
      <c r="O148" s="69">
        <v>50</v>
      </c>
      <c r="P148" s="69">
        <f>SUM(G148:O148)</f>
        <v>1257</v>
      </c>
      <c r="Q148" s="225">
        <f>(F148-P148)</f>
        <v>18743</v>
      </c>
      <c r="R148" s="2"/>
      <c r="S148" s="2"/>
      <c r="T148" s="2"/>
    </row>
    <row r="149" spans="1:20" ht="12.75">
      <c r="A149" s="248">
        <v>46</v>
      </c>
      <c r="B149" s="52" t="s">
        <v>173</v>
      </c>
      <c r="C149" s="97" t="s">
        <v>325</v>
      </c>
      <c r="D149" s="97" t="s">
        <v>241</v>
      </c>
      <c r="E149" s="98" t="s">
        <v>172</v>
      </c>
      <c r="F149" s="271">
        <v>19800</v>
      </c>
      <c r="G149" s="258"/>
      <c r="H149" s="251"/>
      <c r="I149" s="251"/>
      <c r="J149" s="54">
        <f t="shared" si="22"/>
        <v>568.26</v>
      </c>
      <c r="K149" s="54">
        <f t="shared" si="23"/>
        <v>601.92</v>
      </c>
      <c r="L149" s="69"/>
      <c r="M149" s="69">
        <v>0</v>
      </c>
      <c r="N149" s="69">
        <v>25</v>
      </c>
      <c r="O149" s="69">
        <v>50</v>
      </c>
      <c r="P149" s="69">
        <f t="shared" si="20"/>
        <v>1245.1799999999998</v>
      </c>
      <c r="Q149" s="225">
        <f t="shared" si="21"/>
        <v>18554.82</v>
      </c>
      <c r="R149" s="2"/>
      <c r="S149" s="2"/>
      <c r="T149" s="2"/>
    </row>
    <row r="150" spans="1:20" ht="5.25" customHeight="1" thickBot="1">
      <c r="A150" s="56"/>
      <c r="B150" s="59"/>
      <c r="C150" s="77"/>
      <c r="D150" s="77"/>
      <c r="E150" s="230"/>
      <c r="F150" s="60"/>
      <c r="G150" s="62"/>
      <c r="H150" s="62"/>
      <c r="I150" s="62"/>
      <c r="J150" s="62"/>
      <c r="K150" s="62"/>
      <c r="L150" s="62"/>
      <c r="M150" s="62"/>
      <c r="N150" s="62"/>
      <c r="O150" s="62"/>
      <c r="P150" s="62">
        <f>SUM(G150:O150)</f>
        <v>0</v>
      </c>
      <c r="Q150" s="63"/>
      <c r="R150" s="2"/>
      <c r="S150" s="2"/>
      <c r="T150" s="2"/>
    </row>
    <row r="151" spans="1:20" ht="13.5" thickBot="1">
      <c r="A151" s="128"/>
      <c r="B151" s="129" t="s">
        <v>115</v>
      </c>
      <c r="C151" s="130"/>
      <c r="D151" s="130"/>
      <c r="E151" s="131"/>
      <c r="F151" s="132">
        <f>SUM(F136:F150)</f>
        <v>298800</v>
      </c>
      <c r="G151" s="132">
        <f aca="true" t="shared" si="24" ref="G151:Q151">SUM(G137:G150)</f>
        <v>0</v>
      </c>
      <c r="H151" s="132">
        <f t="shared" si="24"/>
        <v>0</v>
      </c>
      <c r="I151" s="132">
        <f t="shared" si="24"/>
        <v>1190.12</v>
      </c>
      <c r="J151" s="132">
        <f t="shared" si="24"/>
        <v>8575.560000000001</v>
      </c>
      <c r="K151" s="132">
        <f t="shared" si="24"/>
        <v>9083.519999999999</v>
      </c>
      <c r="L151" s="132">
        <f t="shared" si="24"/>
        <v>100</v>
      </c>
      <c r="M151" s="132">
        <f t="shared" si="24"/>
        <v>8559.73</v>
      </c>
      <c r="N151" s="132">
        <f t="shared" si="24"/>
        <v>300</v>
      </c>
      <c r="O151" s="132">
        <f t="shared" si="24"/>
        <v>600</v>
      </c>
      <c r="P151" s="132">
        <f t="shared" si="24"/>
        <v>28408.929999999997</v>
      </c>
      <c r="Q151" s="132">
        <f t="shared" si="24"/>
        <v>270391.07</v>
      </c>
      <c r="R151" s="2"/>
      <c r="S151" s="2"/>
      <c r="T151" s="2"/>
    </row>
    <row r="152" spans="1:20" ht="4.5" customHeight="1">
      <c r="A152" s="189"/>
      <c r="B152" s="102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90"/>
      <c r="R152" s="2"/>
      <c r="S152" s="2"/>
      <c r="T152" s="2"/>
    </row>
    <row r="153" spans="1:20" ht="2.25" customHeight="1" thickBot="1">
      <c r="A153" s="216"/>
      <c r="B153" s="101"/>
      <c r="C153" s="150"/>
      <c r="D153" s="150"/>
      <c r="E153" s="151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217"/>
      <c r="R153" s="2"/>
      <c r="S153" s="2"/>
      <c r="T153" s="2"/>
    </row>
    <row r="154" spans="1:20" ht="16.5" customHeight="1" thickBot="1">
      <c r="A154" s="155"/>
      <c r="B154" s="129" t="s">
        <v>114</v>
      </c>
      <c r="C154" s="158"/>
      <c r="D154" s="130"/>
      <c r="E154" s="157"/>
      <c r="F154" s="383">
        <f>SUM(F96+F103+F110+F116+F134+F151)</f>
        <v>1003800</v>
      </c>
      <c r="G154" s="156">
        <f>SUM(G96+G103+G110+G116+G134+G151)</f>
        <v>49537.76</v>
      </c>
      <c r="H154" s="156">
        <f>SUM(H96+H103+H110+H116+H134+H151)</f>
        <v>0</v>
      </c>
      <c r="I154" s="156">
        <f>SUM(I96+I103+I110+I116+I134+I151)</f>
        <v>4760.48</v>
      </c>
      <c r="J154" s="156">
        <f>SUM(J96+J103+J110+J116+J134+J151)</f>
        <v>28809.06</v>
      </c>
      <c r="K154" s="156">
        <f>SUM(K96+K103+K110+K116+K134+K151)</f>
        <v>30515.519999999997</v>
      </c>
      <c r="L154" s="156">
        <f>SUM(L96+L103+L110+L116+L134+L151)</f>
        <v>840</v>
      </c>
      <c r="M154" s="156">
        <f>SUM(M96+M103+M110+M116+M134+M151)</f>
        <v>8559.73</v>
      </c>
      <c r="N154" s="156">
        <f>SUM(N96+N103+N110+N116+N134+N151)</f>
        <v>600</v>
      </c>
      <c r="O154" s="156">
        <f>SUM(O96+O103+O110+O116+O134+O151)</f>
        <v>1200</v>
      </c>
      <c r="P154" s="156">
        <f>SUM(P96+P103+P110+P116+P134+P151)</f>
        <v>124822.54999999997</v>
      </c>
      <c r="Q154" s="307">
        <f>SUM(Q96+Q103+Q110+Q116+Q134+Q151)</f>
        <v>878977.45</v>
      </c>
      <c r="R154" s="2"/>
      <c r="S154" s="2"/>
      <c r="T154" s="2"/>
    </row>
    <row r="155" spans="1:20" ht="7.5" customHeight="1">
      <c r="A155" s="216"/>
      <c r="B155" s="102"/>
      <c r="C155" s="150"/>
      <c r="D155" s="150"/>
      <c r="E155" s="151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217"/>
      <c r="R155" s="2"/>
      <c r="S155" s="2"/>
      <c r="T155" s="2"/>
    </row>
    <row r="156" spans="1:20" ht="12.75">
      <c r="A156" s="106"/>
      <c r="B156" s="104"/>
      <c r="C156" s="105"/>
      <c r="D156" s="105"/>
      <c r="E156" s="176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275"/>
      <c r="R156" s="2"/>
      <c r="S156" s="2"/>
      <c r="T156" s="2"/>
    </row>
    <row r="157" spans="1:20" ht="14.25">
      <c r="A157" s="106"/>
      <c r="B157" s="364" t="s">
        <v>287</v>
      </c>
      <c r="C157" s="105"/>
      <c r="D157" s="105"/>
      <c r="E157" s="176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369"/>
      <c r="R157" s="2"/>
      <c r="S157" s="2"/>
      <c r="T157" s="2"/>
    </row>
    <row r="158" spans="1:20" ht="15" customHeight="1">
      <c r="A158" s="106"/>
      <c r="B158" s="173" t="s">
        <v>29</v>
      </c>
      <c r="C158" s="105"/>
      <c r="D158" s="105"/>
      <c r="E158" s="176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2"/>
      <c r="R158" s="2"/>
      <c r="S158" s="2"/>
      <c r="T158" s="2"/>
    </row>
    <row r="159" spans="1:20" ht="6" customHeight="1" thickBot="1">
      <c r="A159" s="106"/>
      <c r="B159" s="104"/>
      <c r="C159" s="105"/>
      <c r="D159" s="105"/>
      <c r="E159" s="176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2"/>
      <c r="R159" s="2"/>
      <c r="S159" s="2"/>
      <c r="T159" s="2"/>
    </row>
    <row r="160" spans="1:20" ht="3" customHeight="1" hidden="1" thickBot="1">
      <c r="A160" s="106"/>
      <c r="B160" s="256"/>
      <c r="C160" s="105"/>
      <c r="D160" s="105"/>
      <c r="E160" s="176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9"/>
      <c r="R160" s="2"/>
      <c r="S160" s="2"/>
      <c r="T160" s="2"/>
    </row>
    <row r="161" spans="1:20" ht="6" customHeight="1">
      <c r="A161" s="42"/>
      <c r="B161" s="252"/>
      <c r="C161" s="253"/>
      <c r="D161" s="253"/>
      <c r="E161" s="252"/>
      <c r="F161" s="254"/>
      <c r="G161" s="231"/>
      <c r="H161" s="65"/>
      <c r="I161" s="65"/>
      <c r="J161" s="65">
        <f>F161*2.87%</f>
        <v>0</v>
      </c>
      <c r="K161" s="47">
        <f>F161*3.04%</f>
        <v>0</v>
      </c>
      <c r="L161" s="47"/>
      <c r="M161" s="47"/>
      <c r="N161" s="47"/>
      <c r="O161" s="47"/>
      <c r="P161" s="47">
        <f>SUM(G161:O161)</f>
        <v>0</v>
      </c>
      <c r="Q161" s="49">
        <f>(F161-P161)</f>
        <v>0</v>
      </c>
      <c r="R161" s="2"/>
      <c r="S161" s="2"/>
      <c r="T161" s="2"/>
    </row>
    <row r="162" spans="1:20" ht="12.75">
      <c r="A162" s="50">
        <v>47</v>
      </c>
      <c r="B162" s="52" t="s">
        <v>146</v>
      </c>
      <c r="C162" s="97" t="s">
        <v>325</v>
      </c>
      <c r="D162" s="97" t="s">
        <v>242</v>
      </c>
      <c r="E162" s="52" t="s">
        <v>223</v>
      </c>
      <c r="F162" s="235">
        <v>87000</v>
      </c>
      <c r="G162" s="69">
        <v>9047.51</v>
      </c>
      <c r="H162" s="68"/>
      <c r="I162" s="68"/>
      <c r="J162" s="54">
        <f>F162*2.87%</f>
        <v>2496.9</v>
      </c>
      <c r="K162" s="54">
        <f>F162*3.04%</f>
        <v>2644.8</v>
      </c>
      <c r="L162" s="54"/>
      <c r="M162" s="54"/>
      <c r="N162" s="54">
        <v>25</v>
      </c>
      <c r="O162" s="54">
        <v>50</v>
      </c>
      <c r="P162" s="54">
        <f>SUM(G162:O162)</f>
        <v>14264.21</v>
      </c>
      <c r="Q162" s="55">
        <f>(F162-P162)</f>
        <v>72735.79000000001</v>
      </c>
      <c r="R162" s="2"/>
      <c r="S162" s="2"/>
      <c r="T162" s="2"/>
    </row>
    <row r="163" spans="1:20" ht="12.75">
      <c r="A163" s="50">
        <v>48</v>
      </c>
      <c r="B163" s="52" t="s">
        <v>133</v>
      </c>
      <c r="C163" s="97" t="s">
        <v>325</v>
      </c>
      <c r="D163" s="97" t="s">
        <v>241</v>
      </c>
      <c r="E163" s="52" t="s">
        <v>134</v>
      </c>
      <c r="F163" s="69">
        <v>60000</v>
      </c>
      <c r="G163" s="67">
        <v>3486.65</v>
      </c>
      <c r="H163" s="68"/>
      <c r="I163" s="68"/>
      <c r="J163" s="54">
        <f>F163*2.87%</f>
        <v>1722</v>
      </c>
      <c r="K163" s="54">
        <f>F163*3.04%</f>
        <v>1824</v>
      </c>
      <c r="L163" s="54"/>
      <c r="M163" s="54"/>
      <c r="N163" s="54">
        <v>25</v>
      </c>
      <c r="O163" s="54">
        <v>50</v>
      </c>
      <c r="P163" s="54">
        <f>SUM(G163:O163)</f>
        <v>7107.65</v>
      </c>
      <c r="Q163" s="55">
        <f>(F163-P163)</f>
        <v>52892.35</v>
      </c>
      <c r="R163" s="2"/>
      <c r="S163" s="2"/>
      <c r="T163" s="2"/>
    </row>
    <row r="164" spans="1:20" ht="12" customHeight="1">
      <c r="A164" s="50">
        <v>49</v>
      </c>
      <c r="B164" s="346" t="s">
        <v>283</v>
      </c>
      <c r="C164" s="97" t="s">
        <v>325</v>
      </c>
      <c r="D164" s="257" t="s">
        <v>241</v>
      </c>
      <c r="E164" s="240" t="s">
        <v>284</v>
      </c>
      <c r="F164" s="69">
        <v>33000</v>
      </c>
      <c r="G164" s="67"/>
      <c r="H164" s="68"/>
      <c r="I164" s="68"/>
      <c r="J164" s="54">
        <f>F164*2.87%</f>
        <v>947.1</v>
      </c>
      <c r="K164" s="54">
        <f>F164*3.04%</f>
        <v>1003.2</v>
      </c>
      <c r="L164" s="54"/>
      <c r="M164" s="54"/>
      <c r="N164" s="54">
        <v>25</v>
      </c>
      <c r="O164" s="54">
        <v>50</v>
      </c>
      <c r="P164" s="54">
        <f>SUM(G164:O164)</f>
        <v>2025.3000000000002</v>
      </c>
      <c r="Q164" s="55">
        <f>(F164-P164)</f>
        <v>30974.7</v>
      </c>
      <c r="R164" s="2"/>
      <c r="S164" s="2"/>
      <c r="T164" s="2"/>
    </row>
    <row r="165" spans="1:20" ht="10.5" customHeight="1">
      <c r="A165" s="50">
        <v>51</v>
      </c>
      <c r="B165" s="240" t="s">
        <v>232</v>
      </c>
      <c r="C165" s="97" t="s">
        <v>325</v>
      </c>
      <c r="D165" s="97" t="s">
        <v>241</v>
      </c>
      <c r="E165" s="240" t="s">
        <v>233</v>
      </c>
      <c r="F165" s="67">
        <v>25000</v>
      </c>
      <c r="G165" s="67"/>
      <c r="H165" s="68"/>
      <c r="I165" s="68"/>
      <c r="J165" s="54">
        <f>F165*2.87%</f>
        <v>717.5</v>
      </c>
      <c r="K165" s="54">
        <f>F165*3.04%</f>
        <v>760</v>
      </c>
      <c r="L165" s="54"/>
      <c r="M165" s="54"/>
      <c r="N165" s="54">
        <v>25</v>
      </c>
      <c r="O165" s="54">
        <v>50</v>
      </c>
      <c r="P165" s="54">
        <f>SUM(G165:O165)</f>
        <v>1552.5</v>
      </c>
      <c r="Q165" s="55">
        <f>(F165-P165)</f>
        <v>23447.5</v>
      </c>
      <c r="R165" s="2"/>
      <c r="S165" s="2"/>
      <c r="T165" s="2"/>
    </row>
    <row r="166" spans="1:20" ht="4.5" customHeight="1" thickBot="1">
      <c r="A166" s="56"/>
      <c r="B166" s="59"/>
      <c r="C166" s="77"/>
      <c r="D166" s="77"/>
      <c r="E166" s="78"/>
      <c r="F166" s="83"/>
      <c r="G166" s="232"/>
      <c r="H166" s="232">
        <f aca="true" t="shared" si="25" ref="H166:M166">SUM(H160:H163)</f>
        <v>0</v>
      </c>
      <c r="I166" s="232">
        <f t="shared" si="25"/>
        <v>0</v>
      </c>
      <c r="J166" s="232"/>
      <c r="K166" s="232"/>
      <c r="L166" s="232">
        <f t="shared" si="25"/>
        <v>0</v>
      </c>
      <c r="M166" s="232">
        <f t="shared" si="25"/>
        <v>0</v>
      </c>
      <c r="N166" s="232"/>
      <c r="O166" s="232"/>
      <c r="P166" s="232"/>
      <c r="Q166" s="233"/>
      <c r="R166" s="2"/>
      <c r="S166" s="2"/>
      <c r="T166" s="2"/>
    </row>
    <row r="167" spans="1:20" ht="15" thickBot="1">
      <c r="A167" s="159"/>
      <c r="B167" s="269" t="s">
        <v>182</v>
      </c>
      <c r="C167" s="161"/>
      <c r="D167" s="161"/>
      <c r="E167" s="162"/>
      <c r="F167" s="163">
        <f>SUM(F161:F166)</f>
        <v>205000</v>
      </c>
      <c r="G167" s="163">
        <f aca="true" t="shared" si="26" ref="G167:Q167">SUM(G161:G166)</f>
        <v>12534.16</v>
      </c>
      <c r="H167" s="163">
        <f t="shared" si="26"/>
        <v>0</v>
      </c>
      <c r="I167" s="163">
        <f t="shared" si="26"/>
        <v>0</v>
      </c>
      <c r="J167" s="163">
        <f t="shared" si="26"/>
        <v>5883.5</v>
      </c>
      <c r="K167" s="163">
        <f t="shared" si="26"/>
        <v>6232</v>
      </c>
      <c r="L167" s="163">
        <f t="shared" si="26"/>
        <v>0</v>
      </c>
      <c r="M167" s="163">
        <f t="shared" si="26"/>
        <v>0</v>
      </c>
      <c r="N167" s="163">
        <f t="shared" si="26"/>
        <v>100</v>
      </c>
      <c r="O167" s="163">
        <f t="shared" si="26"/>
        <v>200</v>
      </c>
      <c r="P167" s="163">
        <f t="shared" si="26"/>
        <v>24949.66</v>
      </c>
      <c r="Q167" s="306">
        <f t="shared" si="26"/>
        <v>180050.34000000003</v>
      </c>
      <c r="R167" s="2"/>
      <c r="S167" s="2"/>
      <c r="T167" s="2"/>
    </row>
    <row r="168" spans="1:20" ht="6.75" customHeight="1">
      <c r="A168" s="110"/>
      <c r="B168" s="104"/>
      <c r="C168" s="107"/>
      <c r="D168" s="107"/>
      <c r="E168" s="108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275"/>
      <c r="R168" s="2"/>
      <c r="S168" s="2"/>
      <c r="T168" s="2"/>
    </row>
    <row r="169" spans="1:17" ht="4.5" customHeight="1" hidden="1">
      <c r="A169" s="106"/>
      <c r="B169" s="184"/>
      <c r="C169" s="105"/>
      <c r="D169" s="105"/>
      <c r="E169" s="176"/>
      <c r="F169" s="105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2"/>
    </row>
    <row r="170" spans="1:17" ht="4.5" customHeight="1" hidden="1">
      <c r="A170" s="106"/>
      <c r="B170" s="184"/>
      <c r="C170" s="105"/>
      <c r="D170" s="105"/>
      <c r="E170" s="176"/>
      <c r="F170" s="105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2"/>
    </row>
    <row r="171" spans="1:17" ht="9.75" customHeight="1">
      <c r="A171" s="106"/>
      <c r="B171" s="184"/>
      <c r="C171" s="105"/>
      <c r="D171" s="105"/>
      <c r="E171" s="176"/>
      <c r="F171" s="105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2"/>
    </row>
    <row r="172" spans="1:17" ht="13.5" customHeight="1" thickBot="1">
      <c r="A172" s="106"/>
      <c r="B172" s="112" t="s">
        <v>196</v>
      </c>
      <c r="C172" s="186"/>
      <c r="D172" s="186"/>
      <c r="E172" s="187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8"/>
    </row>
    <row r="173" spans="1:17" ht="5.25" customHeight="1">
      <c r="A173" s="42"/>
      <c r="B173" s="262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3"/>
    </row>
    <row r="174" spans="1:17" ht="11.25" customHeight="1">
      <c r="A174" s="395">
        <v>51</v>
      </c>
      <c r="B174" s="240" t="s">
        <v>208</v>
      </c>
      <c r="C174" s="97" t="s">
        <v>325</v>
      </c>
      <c r="D174" s="257" t="s">
        <v>241</v>
      </c>
      <c r="E174" s="240" t="s">
        <v>209</v>
      </c>
      <c r="F174" s="95">
        <v>45000</v>
      </c>
      <c r="G174" s="67">
        <v>1148.33</v>
      </c>
      <c r="H174" s="68"/>
      <c r="I174" s="68"/>
      <c r="J174" s="68">
        <f aca="true" t="shared" si="27" ref="J174:J182">F174*2.87%</f>
        <v>1291.5</v>
      </c>
      <c r="K174" s="68">
        <f aca="true" t="shared" si="28" ref="K174:K182">F174*3.04%</f>
        <v>1368</v>
      </c>
      <c r="L174" s="67"/>
      <c r="M174" s="68"/>
      <c r="N174" s="68">
        <v>25</v>
      </c>
      <c r="O174" s="68">
        <v>50</v>
      </c>
      <c r="P174" s="68">
        <f aca="true" t="shared" si="29" ref="P174:P181">SUM(G174:O174)</f>
        <v>3882.83</v>
      </c>
      <c r="Q174" s="396">
        <f aca="true" t="shared" si="30" ref="Q174:Q181">(F174-P174)</f>
        <v>41117.17</v>
      </c>
    </row>
    <row r="175" spans="1:17" ht="11.25" customHeight="1">
      <c r="A175" s="395">
        <v>52</v>
      </c>
      <c r="B175" s="346" t="s">
        <v>278</v>
      </c>
      <c r="C175" s="97" t="s">
        <v>325</v>
      </c>
      <c r="D175" s="257" t="s">
        <v>242</v>
      </c>
      <c r="E175" s="240" t="s">
        <v>279</v>
      </c>
      <c r="F175" s="354">
        <v>30000</v>
      </c>
      <c r="G175" s="67"/>
      <c r="H175" s="68"/>
      <c r="I175" s="68"/>
      <c r="J175" s="68">
        <f>F175*2.87%</f>
        <v>861</v>
      </c>
      <c r="K175" s="68">
        <f>F175*3.04%</f>
        <v>912</v>
      </c>
      <c r="L175" s="67"/>
      <c r="M175" s="68"/>
      <c r="N175" s="68">
        <v>25</v>
      </c>
      <c r="O175" s="68">
        <v>50</v>
      </c>
      <c r="P175" s="68">
        <f>SUM(G175:O175)</f>
        <v>1848</v>
      </c>
      <c r="Q175" s="396">
        <f>(F175-P175)</f>
        <v>28152</v>
      </c>
    </row>
    <row r="176" spans="1:17" ht="11.25" customHeight="1">
      <c r="A176" s="395">
        <v>53</v>
      </c>
      <c r="B176" s="240" t="s">
        <v>210</v>
      </c>
      <c r="C176" s="97" t="s">
        <v>325</v>
      </c>
      <c r="D176" s="257" t="s">
        <v>241</v>
      </c>
      <c r="E176" s="240" t="s">
        <v>211</v>
      </c>
      <c r="F176" s="67">
        <v>22500</v>
      </c>
      <c r="G176" s="67">
        <v>0</v>
      </c>
      <c r="H176" s="68"/>
      <c r="I176" s="68"/>
      <c r="J176" s="68">
        <f t="shared" si="27"/>
        <v>645.75</v>
      </c>
      <c r="K176" s="68">
        <f t="shared" si="28"/>
        <v>684</v>
      </c>
      <c r="L176" s="67"/>
      <c r="M176" s="68"/>
      <c r="N176" s="68">
        <v>25</v>
      </c>
      <c r="O176" s="68">
        <v>50</v>
      </c>
      <c r="P176" s="68">
        <f t="shared" si="29"/>
        <v>1404.75</v>
      </c>
      <c r="Q176" s="396">
        <f t="shared" si="30"/>
        <v>21095.25</v>
      </c>
    </row>
    <row r="177" spans="1:17" ht="11.25" customHeight="1">
      <c r="A177" s="395">
        <v>54</v>
      </c>
      <c r="B177" s="240" t="s">
        <v>234</v>
      </c>
      <c r="C177" s="97" t="s">
        <v>325</v>
      </c>
      <c r="D177" s="257" t="s">
        <v>242</v>
      </c>
      <c r="E177" s="240" t="s">
        <v>235</v>
      </c>
      <c r="F177" s="81">
        <v>19800</v>
      </c>
      <c r="G177" s="68"/>
      <c r="H177" s="68"/>
      <c r="I177" s="68"/>
      <c r="J177" s="68">
        <f t="shared" si="27"/>
        <v>568.26</v>
      </c>
      <c r="K177" s="68">
        <f t="shared" si="28"/>
        <v>601.92</v>
      </c>
      <c r="L177" s="68">
        <v>0</v>
      </c>
      <c r="M177" s="68">
        <v>0</v>
      </c>
      <c r="N177" s="68">
        <v>25</v>
      </c>
      <c r="O177" s="68">
        <v>50</v>
      </c>
      <c r="P177" s="68">
        <f t="shared" si="29"/>
        <v>1245.1799999999998</v>
      </c>
      <c r="Q177" s="396">
        <f t="shared" si="30"/>
        <v>18554.82</v>
      </c>
    </row>
    <row r="178" spans="1:17" ht="11.25" customHeight="1">
      <c r="A178" s="395">
        <v>55</v>
      </c>
      <c r="B178" s="346" t="s">
        <v>280</v>
      </c>
      <c r="C178" s="97" t="s">
        <v>325</v>
      </c>
      <c r="D178" s="257" t="s">
        <v>241</v>
      </c>
      <c r="E178" s="240" t="s">
        <v>281</v>
      </c>
      <c r="F178" s="354">
        <v>16000</v>
      </c>
      <c r="G178" s="68"/>
      <c r="H178" s="68"/>
      <c r="I178" s="68"/>
      <c r="J178" s="68">
        <f>F178*2.87%</f>
        <v>459.2</v>
      </c>
      <c r="K178" s="68">
        <f>F178*3.04%</f>
        <v>486.4</v>
      </c>
      <c r="L178" s="67"/>
      <c r="M178" s="68"/>
      <c r="N178" s="68">
        <v>25</v>
      </c>
      <c r="O178" s="68">
        <v>50</v>
      </c>
      <c r="P178" s="68">
        <f>SUM(G178:O178)</f>
        <v>1020.5999999999999</v>
      </c>
      <c r="Q178" s="396">
        <f>(F178-P178)</f>
        <v>14979.4</v>
      </c>
    </row>
    <row r="179" spans="1:17" ht="11.25" customHeight="1">
      <c r="A179" s="395">
        <v>56</v>
      </c>
      <c r="B179" s="240" t="s">
        <v>174</v>
      </c>
      <c r="C179" s="97" t="s">
        <v>325</v>
      </c>
      <c r="D179" s="257" t="s">
        <v>241</v>
      </c>
      <c r="E179" s="240" t="s">
        <v>207</v>
      </c>
      <c r="F179" s="67">
        <v>15000</v>
      </c>
      <c r="G179" s="95"/>
      <c r="H179" s="68"/>
      <c r="I179" s="68"/>
      <c r="J179" s="68">
        <f t="shared" si="27"/>
        <v>430.5</v>
      </c>
      <c r="K179" s="68">
        <f t="shared" si="28"/>
        <v>456</v>
      </c>
      <c r="L179" s="67"/>
      <c r="M179" s="68"/>
      <c r="N179" s="68">
        <v>25</v>
      </c>
      <c r="O179" s="68">
        <v>50</v>
      </c>
      <c r="P179" s="68">
        <f t="shared" si="29"/>
        <v>961.5</v>
      </c>
      <c r="Q179" s="396">
        <f t="shared" si="30"/>
        <v>14038.5</v>
      </c>
    </row>
    <row r="180" spans="1:17" ht="11.25" customHeight="1">
      <c r="A180" s="395">
        <v>57</v>
      </c>
      <c r="B180" s="240" t="s">
        <v>236</v>
      </c>
      <c r="C180" s="97" t="s">
        <v>325</v>
      </c>
      <c r="D180" s="257" t="s">
        <v>241</v>
      </c>
      <c r="E180" s="240" t="s">
        <v>237</v>
      </c>
      <c r="F180" s="81">
        <v>13200</v>
      </c>
      <c r="G180" s="68"/>
      <c r="H180" s="68"/>
      <c r="I180" s="68"/>
      <c r="J180" s="68">
        <f t="shared" si="27"/>
        <v>378.84</v>
      </c>
      <c r="K180" s="68">
        <f t="shared" si="28"/>
        <v>401.28</v>
      </c>
      <c r="L180" s="68">
        <v>0</v>
      </c>
      <c r="M180" s="68">
        <v>0</v>
      </c>
      <c r="N180" s="68">
        <v>25</v>
      </c>
      <c r="O180" s="68">
        <v>50</v>
      </c>
      <c r="P180" s="68">
        <f t="shared" si="29"/>
        <v>855.1199999999999</v>
      </c>
      <c r="Q180" s="396">
        <f t="shared" si="30"/>
        <v>12344.880000000001</v>
      </c>
    </row>
    <row r="181" spans="1:18" ht="13.5" customHeight="1">
      <c r="A181" s="395">
        <v>58</v>
      </c>
      <c r="B181" s="240" t="s">
        <v>212</v>
      </c>
      <c r="C181" s="97" t="s">
        <v>325</v>
      </c>
      <c r="D181" s="257" t="s">
        <v>241</v>
      </c>
      <c r="E181" s="240" t="s">
        <v>213</v>
      </c>
      <c r="F181" s="67">
        <v>13200</v>
      </c>
      <c r="G181" s="67">
        <v>0</v>
      </c>
      <c r="H181" s="68"/>
      <c r="I181" s="68"/>
      <c r="J181" s="68">
        <f t="shared" si="27"/>
        <v>378.84</v>
      </c>
      <c r="K181" s="68">
        <f t="shared" si="28"/>
        <v>401.28</v>
      </c>
      <c r="L181" s="68"/>
      <c r="M181" s="68"/>
      <c r="N181" s="68">
        <v>25</v>
      </c>
      <c r="O181" s="68">
        <v>50</v>
      </c>
      <c r="P181" s="68">
        <f t="shared" si="29"/>
        <v>855.1199999999999</v>
      </c>
      <c r="Q181" s="396">
        <f t="shared" si="30"/>
        <v>12344.880000000001</v>
      </c>
      <c r="R181" s="24"/>
    </row>
    <row r="182" spans="1:18" ht="13.5" customHeight="1">
      <c r="A182" s="395">
        <v>59</v>
      </c>
      <c r="B182" s="346" t="s">
        <v>304</v>
      </c>
      <c r="C182" s="97" t="s">
        <v>325</v>
      </c>
      <c r="D182" s="257" t="s">
        <v>241</v>
      </c>
      <c r="E182" s="240" t="s">
        <v>305</v>
      </c>
      <c r="F182" s="67">
        <v>12000</v>
      </c>
      <c r="G182" s="67"/>
      <c r="H182" s="68"/>
      <c r="I182" s="68"/>
      <c r="J182" s="68">
        <f t="shared" si="27"/>
        <v>344.4</v>
      </c>
      <c r="K182" s="68">
        <f t="shared" si="28"/>
        <v>364.8</v>
      </c>
      <c r="L182" s="68"/>
      <c r="M182" s="68"/>
      <c r="N182" s="68">
        <v>25</v>
      </c>
      <c r="O182" s="68">
        <v>50</v>
      </c>
      <c r="P182" s="68">
        <f>SUM(G182:O182)</f>
        <v>784.2</v>
      </c>
      <c r="Q182" s="396">
        <f>(F182-P182)</f>
        <v>11215.8</v>
      </c>
      <c r="R182" s="24"/>
    </row>
    <row r="183" spans="1:18" ht="13.5" customHeight="1">
      <c r="A183" s="395">
        <v>60</v>
      </c>
      <c r="B183" s="346" t="s">
        <v>299</v>
      </c>
      <c r="C183" s="97" t="s">
        <v>325</v>
      </c>
      <c r="D183" s="257" t="s">
        <v>241</v>
      </c>
      <c r="E183" s="240" t="s">
        <v>301</v>
      </c>
      <c r="F183" s="67">
        <v>10000</v>
      </c>
      <c r="G183" s="67"/>
      <c r="H183" s="68"/>
      <c r="I183" s="68"/>
      <c r="J183" s="68">
        <f>F183*2.87%</f>
        <v>287</v>
      </c>
      <c r="K183" s="68">
        <f>F183*3.04%</f>
        <v>304</v>
      </c>
      <c r="L183" s="68"/>
      <c r="M183" s="68"/>
      <c r="N183" s="68">
        <v>25</v>
      </c>
      <c r="O183" s="68">
        <v>50</v>
      </c>
      <c r="P183" s="68">
        <f>SUM(G183:O183)</f>
        <v>666</v>
      </c>
      <c r="Q183" s="396">
        <f>(F183-P183)</f>
        <v>9334</v>
      </c>
      <c r="R183" s="24"/>
    </row>
    <row r="184" spans="1:18" ht="13.5" customHeight="1">
      <c r="A184" s="395">
        <v>61</v>
      </c>
      <c r="B184" s="240" t="s">
        <v>300</v>
      </c>
      <c r="C184" s="97" t="s">
        <v>325</v>
      </c>
      <c r="D184" s="257" t="s">
        <v>241</v>
      </c>
      <c r="E184" s="240" t="s">
        <v>301</v>
      </c>
      <c r="F184" s="67">
        <v>10000</v>
      </c>
      <c r="G184" s="67"/>
      <c r="H184" s="68"/>
      <c r="I184" s="68"/>
      <c r="J184" s="68">
        <f>F184*2.87%</f>
        <v>287</v>
      </c>
      <c r="K184" s="68">
        <f>F184*3.04%</f>
        <v>304</v>
      </c>
      <c r="L184" s="68"/>
      <c r="M184" s="68"/>
      <c r="N184" s="68">
        <v>25</v>
      </c>
      <c r="O184" s="68">
        <v>50</v>
      </c>
      <c r="P184" s="68">
        <f>SUM(G184:O184)</f>
        <v>666</v>
      </c>
      <c r="Q184" s="396">
        <f>(F184-P184)</f>
        <v>9334</v>
      </c>
      <c r="R184" s="24"/>
    </row>
    <row r="185" spans="1:18" ht="13.5" customHeight="1">
      <c r="A185" s="395">
        <v>62</v>
      </c>
      <c r="B185" s="240" t="s">
        <v>302</v>
      </c>
      <c r="C185" s="97" t="s">
        <v>325</v>
      </c>
      <c r="D185" s="257" t="s">
        <v>242</v>
      </c>
      <c r="E185" s="240" t="s">
        <v>303</v>
      </c>
      <c r="F185" s="67">
        <v>10000</v>
      </c>
      <c r="G185" s="67"/>
      <c r="H185" s="68"/>
      <c r="I185" s="68"/>
      <c r="J185" s="68">
        <f>F185*2.87%</f>
        <v>287</v>
      </c>
      <c r="K185" s="68">
        <f>F185*3.04%</f>
        <v>304</v>
      </c>
      <c r="L185" s="68"/>
      <c r="M185" s="68"/>
      <c r="N185" s="68">
        <v>25</v>
      </c>
      <c r="O185" s="68">
        <v>50</v>
      </c>
      <c r="P185" s="68">
        <f>SUM(G185:O185)</f>
        <v>666</v>
      </c>
      <c r="Q185" s="396">
        <f>(F185-P185)</f>
        <v>9334</v>
      </c>
      <c r="R185" s="24"/>
    </row>
    <row r="186" spans="1:18" ht="7.5" customHeight="1" thickBot="1">
      <c r="A186" s="56"/>
      <c r="B186" s="403"/>
      <c r="C186" s="403"/>
      <c r="D186" s="403"/>
      <c r="E186" s="403"/>
      <c r="F186" s="403"/>
      <c r="G186" s="403"/>
      <c r="H186" s="403"/>
      <c r="I186" s="403"/>
      <c r="J186" s="403"/>
      <c r="K186" s="403"/>
      <c r="L186" s="403"/>
      <c r="M186" s="403"/>
      <c r="N186" s="403"/>
      <c r="O186" s="403"/>
      <c r="P186" s="403"/>
      <c r="Q186" s="404"/>
      <c r="R186" s="24"/>
    </row>
    <row r="187" spans="1:17" ht="8.25" customHeight="1" thickBot="1">
      <c r="A187" s="241"/>
      <c r="B187" s="293"/>
      <c r="C187" s="294"/>
      <c r="D187" s="294"/>
      <c r="E187" s="293"/>
      <c r="F187" s="295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7"/>
    </row>
    <row r="188" spans="1:17" ht="13.5" customHeight="1" thickBot="1">
      <c r="A188" s="255"/>
      <c r="B188" s="125" t="s">
        <v>155</v>
      </c>
      <c r="C188" s="126"/>
      <c r="D188" s="126"/>
      <c r="E188" s="125"/>
      <c r="F188" s="127">
        <f aca="true" t="shared" si="31" ref="F188:Q188">SUM(F174:F186)</f>
        <v>216700</v>
      </c>
      <c r="G188" s="127">
        <f t="shared" si="31"/>
        <v>1148.33</v>
      </c>
      <c r="H188" s="127">
        <f t="shared" si="31"/>
        <v>0</v>
      </c>
      <c r="I188" s="127">
        <f t="shared" si="31"/>
        <v>0</v>
      </c>
      <c r="J188" s="127">
        <f t="shared" si="31"/>
        <v>6219.29</v>
      </c>
      <c r="K188" s="127">
        <f t="shared" si="31"/>
        <v>6587.679999999999</v>
      </c>
      <c r="L188" s="127">
        <f t="shared" si="31"/>
        <v>0</v>
      </c>
      <c r="M188" s="127">
        <f t="shared" si="31"/>
        <v>0</v>
      </c>
      <c r="N188" s="127">
        <f t="shared" si="31"/>
        <v>300</v>
      </c>
      <c r="O188" s="127">
        <f t="shared" si="31"/>
        <v>600</v>
      </c>
      <c r="P188" s="127">
        <f t="shared" si="31"/>
        <v>14855.3</v>
      </c>
      <c r="Q188" s="127">
        <f t="shared" si="31"/>
        <v>201844.69999999998</v>
      </c>
    </row>
    <row r="189" spans="1:17" ht="13.5" customHeight="1">
      <c r="A189" s="13"/>
      <c r="B189" s="6"/>
      <c r="C189" s="13"/>
      <c r="D189" s="13"/>
      <c r="E189" s="6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406" t="s">
        <v>0</v>
      </c>
    </row>
    <row r="190" spans="1:17" ht="13.5" customHeight="1">
      <c r="A190" s="13"/>
      <c r="B190" s="6"/>
      <c r="C190" s="13"/>
      <c r="D190" s="13"/>
      <c r="E190" s="6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407" t="s">
        <v>322</v>
      </c>
    </row>
    <row r="191" spans="1:17" ht="13.5" customHeight="1">
      <c r="A191" s="13"/>
      <c r="B191" s="6"/>
      <c r="C191" s="13"/>
      <c r="D191" s="13"/>
      <c r="E191" s="6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407"/>
    </row>
    <row r="192" spans="1:17" ht="13.5" customHeight="1" thickBot="1">
      <c r="A192" s="13"/>
      <c r="B192" s="6"/>
      <c r="C192" s="13"/>
      <c r="D192" s="13"/>
      <c r="E192" s="6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283" t="s">
        <v>186</v>
      </c>
    </row>
    <row r="193" spans="1:17" ht="13.5" customHeight="1" thickBot="1">
      <c r="A193" s="411" t="s">
        <v>13</v>
      </c>
      <c r="B193" s="412"/>
      <c r="C193" s="412"/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  <c r="O193" s="412"/>
      <c r="P193" s="412"/>
      <c r="Q193" s="413"/>
    </row>
    <row r="194" spans="1:17" ht="13.5" customHeight="1" thickBot="1">
      <c r="A194" s="207"/>
      <c r="B194" s="207"/>
      <c r="C194" s="207"/>
      <c r="D194" s="207"/>
      <c r="E194" s="208"/>
      <c r="F194" s="209"/>
      <c r="G194" s="417" t="s">
        <v>20</v>
      </c>
      <c r="H194" s="418"/>
      <c r="I194" s="419"/>
      <c r="J194" s="419"/>
      <c r="K194" s="419"/>
      <c r="L194" s="419"/>
      <c r="M194" s="419"/>
      <c r="N194" s="419"/>
      <c r="O194" s="361"/>
      <c r="P194" s="99"/>
      <c r="Q194" s="99"/>
    </row>
    <row r="195" spans="1:17" ht="13.5" customHeight="1">
      <c r="A195" s="210" t="s">
        <v>35</v>
      </c>
      <c r="B195" s="268" t="s">
        <v>195</v>
      </c>
      <c r="C195" s="211"/>
      <c r="D195" s="211"/>
      <c r="E195" s="210" t="s">
        <v>8</v>
      </c>
      <c r="F195" s="210" t="s">
        <v>3</v>
      </c>
      <c r="G195" s="212" t="s">
        <v>14</v>
      </c>
      <c r="H195" s="99"/>
      <c r="I195" s="213" t="s">
        <v>15</v>
      </c>
      <c r="J195" s="210" t="s">
        <v>16</v>
      </c>
      <c r="K195" s="212" t="s">
        <v>18</v>
      </c>
      <c r="L195" s="212" t="s">
        <v>48</v>
      </c>
      <c r="M195" s="99" t="s">
        <v>253</v>
      </c>
      <c r="N195" s="212" t="s">
        <v>21</v>
      </c>
      <c r="O195" s="99" t="s">
        <v>73</v>
      </c>
      <c r="P195" s="210" t="s">
        <v>22</v>
      </c>
      <c r="Q195" s="210" t="s">
        <v>24</v>
      </c>
    </row>
    <row r="196" spans="1:17" ht="13.5" customHeight="1" thickBot="1">
      <c r="A196" s="100"/>
      <c r="B196" s="100" t="s">
        <v>181</v>
      </c>
      <c r="C196" s="210" t="s">
        <v>324</v>
      </c>
      <c r="D196" s="100" t="s">
        <v>240</v>
      </c>
      <c r="E196" s="100" t="s">
        <v>9</v>
      </c>
      <c r="F196" s="100" t="s">
        <v>4</v>
      </c>
      <c r="G196" s="214" t="s">
        <v>33</v>
      </c>
      <c r="H196" s="100" t="s">
        <v>60</v>
      </c>
      <c r="I196" s="215" t="s">
        <v>34</v>
      </c>
      <c r="J196" s="100" t="s">
        <v>17</v>
      </c>
      <c r="K196" s="214" t="s">
        <v>19</v>
      </c>
      <c r="L196" s="214" t="s">
        <v>47</v>
      </c>
      <c r="M196" s="100" t="s">
        <v>254</v>
      </c>
      <c r="N196" s="214"/>
      <c r="O196" s="100" t="s">
        <v>74</v>
      </c>
      <c r="P196" s="100" t="s">
        <v>23</v>
      </c>
      <c r="Q196" s="100" t="s">
        <v>25</v>
      </c>
    </row>
    <row r="197" spans="1:17" ht="8.25" customHeight="1">
      <c r="A197" s="276"/>
      <c r="B197" s="6"/>
      <c r="C197" s="13"/>
      <c r="D197" s="13"/>
      <c r="E197" s="6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275"/>
    </row>
    <row r="198" spans="1:17" ht="12.75" customHeight="1" thickBot="1">
      <c r="A198" s="106"/>
      <c r="B198" s="112" t="s">
        <v>196</v>
      </c>
      <c r="C198" s="186"/>
      <c r="D198" s="186"/>
      <c r="E198" s="187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8"/>
    </row>
    <row r="199" spans="1:17" ht="8.25" customHeight="1">
      <c r="A199" s="42"/>
      <c r="B199" s="262"/>
      <c r="C199" s="262"/>
      <c r="D199" s="262"/>
      <c r="E199" s="372"/>
      <c r="F199" s="262"/>
      <c r="G199" s="262"/>
      <c r="H199" s="262"/>
      <c r="I199" s="262"/>
      <c r="J199" s="262"/>
      <c r="K199" s="262"/>
      <c r="L199" s="262"/>
      <c r="M199" s="262"/>
      <c r="N199" s="262"/>
      <c r="O199" s="262"/>
      <c r="P199" s="262"/>
      <c r="Q199" s="263"/>
    </row>
    <row r="200" spans="1:17" ht="10.5" customHeight="1">
      <c r="A200" s="50">
        <v>63</v>
      </c>
      <c r="B200" s="52" t="s">
        <v>31</v>
      </c>
      <c r="C200" s="97" t="s">
        <v>325</v>
      </c>
      <c r="D200" s="257" t="s">
        <v>241</v>
      </c>
      <c r="E200" s="52" t="s">
        <v>58</v>
      </c>
      <c r="F200" s="88">
        <v>12100</v>
      </c>
      <c r="G200" s="68"/>
      <c r="H200" s="68"/>
      <c r="I200" s="68"/>
      <c r="J200" s="54">
        <f>F200*2.87%</f>
        <v>347.27</v>
      </c>
      <c r="K200" s="54">
        <f>F200*3.04%</f>
        <v>367.84</v>
      </c>
      <c r="L200" s="54">
        <v>100</v>
      </c>
      <c r="M200" s="82">
        <v>0</v>
      </c>
      <c r="N200" s="54">
        <v>25</v>
      </c>
      <c r="O200" s="54">
        <v>50</v>
      </c>
      <c r="P200" s="54">
        <f aca="true" t="shared" si="32" ref="P200:P205">SUM(G200:O200)</f>
        <v>890.1099999999999</v>
      </c>
      <c r="Q200" s="55">
        <f aca="true" t="shared" si="33" ref="Q200:Q205">(F200-P200)</f>
        <v>11209.89</v>
      </c>
    </row>
    <row r="201" spans="1:17" ht="11.25" customHeight="1">
      <c r="A201" s="50">
        <v>64</v>
      </c>
      <c r="B201" s="52" t="s">
        <v>39</v>
      </c>
      <c r="C201" s="97" t="s">
        <v>325</v>
      </c>
      <c r="D201" s="257" t="s">
        <v>241</v>
      </c>
      <c r="E201" s="52" t="s">
        <v>59</v>
      </c>
      <c r="F201" s="70">
        <v>12100</v>
      </c>
      <c r="G201" s="54">
        <v>0</v>
      </c>
      <c r="H201" s="54">
        <v>376</v>
      </c>
      <c r="I201" s="54">
        <v>0</v>
      </c>
      <c r="J201" s="54">
        <f>F201*2.87%</f>
        <v>347.27</v>
      </c>
      <c r="K201" s="54">
        <f>F201*3.04%</f>
        <v>367.84</v>
      </c>
      <c r="L201" s="54">
        <v>100</v>
      </c>
      <c r="M201" s="72">
        <v>0</v>
      </c>
      <c r="N201" s="54">
        <v>25</v>
      </c>
      <c r="O201" s="54">
        <v>50</v>
      </c>
      <c r="P201" s="54">
        <f t="shared" si="32"/>
        <v>1266.11</v>
      </c>
      <c r="Q201" s="55">
        <f t="shared" si="33"/>
        <v>10833.89</v>
      </c>
    </row>
    <row r="202" spans="1:17" ht="12" customHeight="1">
      <c r="A202" s="50">
        <v>65</v>
      </c>
      <c r="B202" s="74" t="s">
        <v>50</v>
      </c>
      <c r="C202" s="97" t="s">
        <v>325</v>
      </c>
      <c r="D202" s="257" t="s">
        <v>241</v>
      </c>
      <c r="E202" s="74" t="s">
        <v>62</v>
      </c>
      <c r="F202" s="70">
        <v>12100</v>
      </c>
      <c r="G202" s="54"/>
      <c r="H202" s="54"/>
      <c r="I202" s="54"/>
      <c r="J202" s="54">
        <f>F202*2.87%</f>
        <v>347.27</v>
      </c>
      <c r="K202" s="54">
        <f>F202*3.04%</f>
        <v>367.84</v>
      </c>
      <c r="L202" s="54">
        <v>100</v>
      </c>
      <c r="M202" s="72"/>
      <c r="N202" s="54">
        <v>25</v>
      </c>
      <c r="O202" s="54">
        <v>50</v>
      </c>
      <c r="P202" s="54">
        <f t="shared" si="32"/>
        <v>890.1099999999999</v>
      </c>
      <c r="Q202" s="55">
        <f t="shared" si="33"/>
        <v>11209.89</v>
      </c>
    </row>
    <row r="203" spans="1:17" ht="12.75" customHeight="1">
      <c r="A203" s="50">
        <v>66</v>
      </c>
      <c r="B203" s="240" t="s">
        <v>214</v>
      </c>
      <c r="C203" s="97" t="s">
        <v>325</v>
      </c>
      <c r="D203" s="257" t="s">
        <v>241</v>
      </c>
      <c r="E203" s="240" t="s">
        <v>215</v>
      </c>
      <c r="F203" s="67">
        <v>12100</v>
      </c>
      <c r="G203" s="67">
        <v>0</v>
      </c>
      <c r="H203" s="68"/>
      <c r="I203" s="54"/>
      <c r="J203" s="54">
        <f>F203*2.87%</f>
        <v>347.27</v>
      </c>
      <c r="K203" s="54">
        <f>F203*3.04%</f>
        <v>367.84</v>
      </c>
      <c r="L203" s="54"/>
      <c r="M203" s="54"/>
      <c r="N203" s="54">
        <v>25</v>
      </c>
      <c r="O203" s="54">
        <v>50</v>
      </c>
      <c r="P203" s="54">
        <f t="shared" si="32"/>
        <v>790.1099999999999</v>
      </c>
      <c r="Q203" s="55">
        <f t="shared" si="33"/>
        <v>11309.89</v>
      </c>
    </row>
    <row r="204" spans="1:17" ht="12" customHeight="1">
      <c r="A204" s="50">
        <v>67</v>
      </c>
      <c r="B204" s="240" t="s">
        <v>175</v>
      </c>
      <c r="C204" s="97" t="s">
        <v>325</v>
      </c>
      <c r="D204" s="257" t="s">
        <v>241</v>
      </c>
      <c r="E204" s="240" t="s">
        <v>176</v>
      </c>
      <c r="F204" s="67">
        <v>12000</v>
      </c>
      <c r="G204" s="98"/>
      <c r="H204" s="68"/>
      <c r="I204" s="54"/>
      <c r="J204" s="54">
        <f>F204*2.87%</f>
        <v>344.4</v>
      </c>
      <c r="K204" s="54">
        <f>F204*3.04%</f>
        <v>364.8</v>
      </c>
      <c r="L204" s="69"/>
      <c r="M204" s="54"/>
      <c r="N204" s="54">
        <v>25</v>
      </c>
      <c r="O204" s="54">
        <v>50</v>
      </c>
      <c r="P204" s="54">
        <f t="shared" si="32"/>
        <v>784.2</v>
      </c>
      <c r="Q204" s="55">
        <f t="shared" si="33"/>
        <v>11215.8</v>
      </c>
    </row>
    <row r="205" spans="1:17" ht="11.25" customHeight="1">
      <c r="A205" s="50"/>
      <c r="B205" s="384"/>
      <c r="C205" s="53"/>
      <c r="D205" s="257"/>
      <c r="E205" s="74"/>
      <c r="F205" s="81"/>
      <c r="G205" s="68"/>
      <c r="H205" s="68"/>
      <c r="I205" s="68"/>
      <c r="J205" s="68"/>
      <c r="K205" s="54"/>
      <c r="L205" s="54"/>
      <c r="M205" s="54"/>
      <c r="N205" s="54"/>
      <c r="O205" s="54"/>
      <c r="P205" s="54">
        <f t="shared" si="32"/>
        <v>0</v>
      </c>
      <c r="Q205" s="55">
        <f t="shared" si="33"/>
        <v>0</v>
      </c>
    </row>
    <row r="206" spans="1:17" ht="8.25" customHeight="1" thickBot="1">
      <c r="A206" s="248"/>
      <c r="B206" s="373"/>
      <c r="C206" s="374"/>
      <c r="D206" s="375"/>
      <c r="E206" s="376"/>
      <c r="F206" s="377"/>
      <c r="G206" s="249"/>
      <c r="H206" s="249"/>
      <c r="I206" s="249"/>
      <c r="J206" s="249"/>
      <c r="K206" s="251"/>
      <c r="L206" s="251"/>
      <c r="M206" s="251"/>
      <c r="N206" s="251"/>
      <c r="O206" s="251"/>
      <c r="P206" s="251"/>
      <c r="Q206" s="378"/>
    </row>
    <row r="207" spans="1:17" ht="11.25" customHeight="1" thickBot="1">
      <c r="A207" s="379"/>
      <c r="B207" s="180" t="s">
        <v>155</v>
      </c>
      <c r="C207" s="380"/>
      <c r="D207" s="380"/>
      <c r="E207" s="180"/>
      <c r="F207" s="381">
        <f>SUM(F199:F205)</f>
        <v>60400</v>
      </c>
      <c r="G207" s="381">
        <f aca="true" t="shared" si="34" ref="G207:Q207">SUM(G199:G205)</f>
        <v>0</v>
      </c>
      <c r="H207" s="381">
        <f t="shared" si="34"/>
        <v>376</v>
      </c>
      <c r="I207" s="381">
        <f t="shared" si="34"/>
        <v>0</v>
      </c>
      <c r="J207" s="381">
        <f t="shared" si="34"/>
        <v>1733.48</v>
      </c>
      <c r="K207" s="381">
        <f t="shared" si="34"/>
        <v>1836.1599999999999</v>
      </c>
      <c r="L207" s="381">
        <f t="shared" si="34"/>
        <v>300</v>
      </c>
      <c r="M207" s="381">
        <f t="shared" si="34"/>
        <v>0</v>
      </c>
      <c r="N207" s="381">
        <f t="shared" si="34"/>
        <v>125</v>
      </c>
      <c r="O207" s="381">
        <f t="shared" si="34"/>
        <v>250</v>
      </c>
      <c r="P207" s="381">
        <f t="shared" si="34"/>
        <v>4620.639999999999</v>
      </c>
      <c r="Q207" s="382">
        <f t="shared" si="34"/>
        <v>55779.36</v>
      </c>
    </row>
    <row r="208" spans="1:17" ht="11.25" customHeight="1" thickBot="1">
      <c r="A208" s="255"/>
      <c r="B208" s="125" t="s">
        <v>296</v>
      </c>
      <c r="C208" s="126"/>
      <c r="D208" s="126"/>
      <c r="E208" s="125"/>
      <c r="F208" s="127">
        <f>SUM(F188+F207)</f>
        <v>277100</v>
      </c>
      <c r="G208" s="127">
        <f>SUM(G188+G207)</f>
        <v>1148.33</v>
      </c>
      <c r="H208" s="127">
        <f>SUM(H188+H207)</f>
        <v>376</v>
      </c>
      <c r="I208" s="127">
        <f>SUM(I188+I207)</f>
        <v>0</v>
      </c>
      <c r="J208" s="127">
        <f>SUM(J188+J207)</f>
        <v>7952.77</v>
      </c>
      <c r="K208" s="127">
        <f>SUM(K188+K207)</f>
        <v>8423.84</v>
      </c>
      <c r="L208" s="127">
        <f>SUM(L188+L207)</f>
        <v>300</v>
      </c>
      <c r="M208" s="127">
        <f>SUM(M188+M207)</f>
        <v>0</v>
      </c>
      <c r="N208" s="127">
        <f>SUM(N188+N207)</f>
        <v>425</v>
      </c>
      <c r="O208" s="127">
        <f>SUM(O188+O207)</f>
        <v>850</v>
      </c>
      <c r="P208" s="127">
        <f>SUM(P188+P207)</f>
        <v>19475.94</v>
      </c>
      <c r="Q208" s="127">
        <f>SUM(Q188+Q207)</f>
        <v>257624.06</v>
      </c>
    </row>
    <row r="209" spans="1:17" ht="7.5" customHeight="1">
      <c r="A209" s="276"/>
      <c r="B209" s="6"/>
      <c r="C209" s="13"/>
      <c r="D209" s="13"/>
      <c r="E209" s="6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275"/>
    </row>
    <row r="210" spans="1:17" ht="13.5" customHeight="1" thickBot="1">
      <c r="A210" s="106"/>
      <c r="B210" s="112" t="s">
        <v>197</v>
      </c>
      <c r="C210" s="186"/>
      <c r="D210" s="186"/>
      <c r="E210" s="18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41"/>
    </row>
    <row r="211" spans="1:17" ht="13.5" customHeight="1">
      <c r="A211" s="42">
        <v>68</v>
      </c>
      <c r="B211" s="301" t="s">
        <v>224</v>
      </c>
      <c r="C211" s="310" t="s">
        <v>325</v>
      </c>
      <c r="D211" s="310" t="s">
        <v>241</v>
      </c>
      <c r="E211" s="302" t="s">
        <v>225</v>
      </c>
      <c r="F211" s="170">
        <v>35000</v>
      </c>
      <c r="G211" s="171">
        <v>0</v>
      </c>
      <c r="H211" s="65"/>
      <c r="I211" s="65"/>
      <c r="J211" s="65">
        <f aca="true" t="shared" si="35" ref="J211:J221">F211*2.87%</f>
        <v>1004.5</v>
      </c>
      <c r="K211" s="47">
        <f>F211*3.04%</f>
        <v>1064</v>
      </c>
      <c r="L211" s="47"/>
      <c r="M211" s="47"/>
      <c r="N211" s="47">
        <v>25</v>
      </c>
      <c r="O211" s="47">
        <v>50</v>
      </c>
      <c r="P211" s="47">
        <f aca="true" t="shared" si="36" ref="P211:P221">SUM(G211:O211)</f>
        <v>2143.5</v>
      </c>
      <c r="Q211" s="49">
        <f aca="true" t="shared" si="37" ref="Q211:Q221">(F211-P211)</f>
        <v>32856.5</v>
      </c>
    </row>
    <row r="212" spans="1:17" ht="13.5" customHeight="1">
      <c r="A212" s="50">
        <v>69</v>
      </c>
      <c r="B212" s="292" t="s">
        <v>55</v>
      </c>
      <c r="C212" s="97" t="s">
        <v>325</v>
      </c>
      <c r="D212" s="53" t="s">
        <v>242</v>
      </c>
      <c r="E212" s="74" t="s">
        <v>84</v>
      </c>
      <c r="F212" s="75">
        <v>35000</v>
      </c>
      <c r="G212" s="70">
        <v>0</v>
      </c>
      <c r="H212" s="68"/>
      <c r="I212" s="68"/>
      <c r="J212" s="68">
        <f>F212*2.87%</f>
        <v>1004.5</v>
      </c>
      <c r="K212" s="54">
        <f>F212*3.04%</f>
        <v>1064</v>
      </c>
      <c r="L212" s="54"/>
      <c r="M212" s="54"/>
      <c r="N212" s="54">
        <v>25</v>
      </c>
      <c r="O212" s="54">
        <v>50</v>
      </c>
      <c r="P212" s="54">
        <f>SUM(G212:O212)</f>
        <v>2143.5</v>
      </c>
      <c r="Q212" s="55">
        <f>(F212-P212)</f>
        <v>32856.5</v>
      </c>
    </row>
    <row r="213" spans="1:17" ht="13.5" customHeight="1">
      <c r="A213" s="50">
        <v>70</v>
      </c>
      <c r="B213" s="240" t="s">
        <v>238</v>
      </c>
      <c r="C213" s="97" t="s">
        <v>325</v>
      </c>
      <c r="D213" s="257" t="s">
        <v>242</v>
      </c>
      <c r="E213" s="240" t="s">
        <v>239</v>
      </c>
      <c r="F213" s="75">
        <v>19800</v>
      </c>
      <c r="G213" s="70"/>
      <c r="H213" s="68"/>
      <c r="I213" s="68"/>
      <c r="J213" s="54">
        <f>F213*2.87%</f>
        <v>568.26</v>
      </c>
      <c r="K213" s="54">
        <f>F213*3.04%</f>
        <v>601.92</v>
      </c>
      <c r="L213" s="54"/>
      <c r="M213" s="54"/>
      <c r="N213" s="54">
        <v>25</v>
      </c>
      <c r="O213" s="54">
        <v>50</v>
      </c>
      <c r="P213" s="54">
        <f>SUM(G213:O213)</f>
        <v>1245.1799999999998</v>
      </c>
      <c r="Q213" s="55">
        <f>(F213-P213)</f>
        <v>18554.82</v>
      </c>
    </row>
    <row r="214" spans="1:17" ht="13.5" customHeight="1">
      <c r="A214" s="50">
        <v>71</v>
      </c>
      <c r="B214" s="93" t="s">
        <v>66</v>
      </c>
      <c r="C214" s="97" t="s">
        <v>325</v>
      </c>
      <c r="D214" s="257" t="s">
        <v>241</v>
      </c>
      <c r="E214" s="52" t="s">
        <v>69</v>
      </c>
      <c r="F214" s="88">
        <v>14850</v>
      </c>
      <c r="G214" s="71"/>
      <c r="H214" s="54"/>
      <c r="I214" s="54"/>
      <c r="J214" s="54">
        <f t="shared" si="35"/>
        <v>426.195</v>
      </c>
      <c r="K214" s="54">
        <f aca="true" t="shared" si="38" ref="K214:K221">F214*3.04%</f>
        <v>451.44</v>
      </c>
      <c r="L214" s="54"/>
      <c r="M214" s="54"/>
      <c r="N214" s="54">
        <v>25</v>
      </c>
      <c r="O214" s="54">
        <v>50</v>
      </c>
      <c r="P214" s="54">
        <f t="shared" si="36"/>
        <v>952.635</v>
      </c>
      <c r="Q214" s="55">
        <f t="shared" si="37"/>
        <v>13897.365</v>
      </c>
    </row>
    <row r="215" spans="1:17" ht="13.5" customHeight="1">
      <c r="A215" s="50">
        <v>72</v>
      </c>
      <c r="B215" s="73" t="s">
        <v>54</v>
      </c>
      <c r="C215" s="97" t="s">
        <v>325</v>
      </c>
      <c r="D215" s="257" t="s">
        <v>241</v>
      </c>
      <c r="E215" s="93" t="s">
        <v>118</v>
      </c>
      <c r="F215" s="88">
        <v>13200</v>
      </c>
      <c r="G215" s="71"/>
      <c r="H215" s="54"/>
      <c r="I215" s="54"/>
      <c r="J215" s="54">
        <f t="shared" si="35"/>
        <v>378.84</v>
      </c>
      <c r="K215" s="54">
        <f t="shared" si="38"/>
        <v>401.28</v>
      </c>
      <c r="L215" s="54"/>
      <c r="M215" s="54"/>
      <c r="N215" s="54">
        <v>25</v>
      </c>
      <c r="O215" s="54">
        <v>50</v>
      </c>
      <c r="P215" s="54">
        <f t="shared" si="36"/>
        <v>855.1199999999999</v>
      </c>
      <c r="Q215" s="55">
        <f t="shared" si="37"/>
        <v>12344.880000000001</v>
      </c>
    </row>
    <row r="216" spans="1:17" ht="13.5" customHeight="1">
      <c r="A216" s="50">
        <v>73</v>
      </c>
      <c r="B216" s="73" t="s">
        <v>52</v>
      </c>
      <c r="C216" s="97" t="s">
        <v>325</v>
      </c>
      <c r="D216" s="257" t="s">
        <v>241</v>
      </c>
      <c r="E216" s="52" t="s">
        <v>65</v>
      </c>
      <c r="F216" s="88">
        <v>13200</v>
      </c>
      <c r="G216" s="71"/>
      <c r="H216" s="54"/>
      <c r="I216" s="54"/>
      <c r="J216" s="54">
        <f t="shared" si="35"/>
        <v>378.84</v>
      </c>
      <c r="K216" s="54">
        <f t="shared" si="38"/>
        <v>401.28</v>
      </c>
      <c r="L216" s="54"/>
      <c r="M216" s="54"/>
      <c r="N216" s="54">
        <v>25</v>
      </c>
      <c r="O216" s="54">
        <v>50</v>
      </c>
      <c r="P216" s="54">
        <f t="shared" si="36"/>
        <v>855.1199999999999</v>
      </c>
      <c r="Q216" s="55">
        <f t="shared" si="37"/>
        <v>12344.880000000001</v>
      </c>
    </row>
    <row r="217" spans="1:17" ht="13.5" customHeight="1">
      <c r="A217" s="50">
        <v>74</v>
      </c>
      <c r="B217" s="73" t="s">
        <v>53</v>
      </c>
      <c r="C217" s="97" t="s">
        <v>325</v>
      </c>
      <c r="D217" s="257" t="s">
        <v>241</v>
      </c>
      <c r="E217" s="52" t="s">
        <v>65</v>
      </c>
      <c r="F217" s="88">
        <v>13200</v>
      </c>
      <c r="G217" s="71"/>
      <c r="H217" s="54"/>
      <c r="I217" s="54"/>
      <c r="J217" s="54">
        <f t="shared" si="35"/>
        <v>378.84</v>
      </c>
      <c r="K217" s="54">
        <f t="shared" si="38"/>
        <v>401.28</v>
      </c>
      <c r="L217" s="54"/>
      <c r="M217" s="54"/>
      <c r="N217" s="54">
        <v>25</v>
      </c>
      <c r="O217" s="54">
        <v>50</v>
      </c>
      <c r="P217" s="54">
        <f t="shared" si="36"/>
        <v>855.1199999999999</v>
      </c>
      <c r="Q217" s="55">
        <f t="shared" si="37"/>
        <v>12344.880000000001</v>
      </c>
    </row>
    <row r="218" spans="1:17" ht="13.5" customHeight="1">
      <c r="A218" s="50">
        <v>75</v>
      </c>
      <c r="B218" s="93" t="s">
        <v>61</v>
      </c>
      <c r="C218" s="97" t="s">
        <v>325</v>
      </c>
      <c r="D218" s="257" t="s">
        <v>241</v>
      </c>
      <c r="E218" s="52" t="s">
        <v>65</v>
      </c>
      <c r="F218" s="88">
        <v>13200</v>
      </c>
      <c r="G218" s="71"/>
      <c r="H218" s="54"/>
      <c r="I218" s="54"/>
      <c r="J218" s="54">
        <f t="shared" si="35"/>
        <v>378.84</v>
      </c>
      <c r="K218" s="54">
        <f t="shared" si="38"/>
        <v>401.28</v>
      </c>
      <c r="L218" s="54"/>
      <c r="M218" s="54"/>
      <c r="N218" s="54">
        <v>25</v>
      </c>
      <c r="O218" s="54">
        <v>50</v>
      </c>
      <c r="P218" s="54">
        <f t="shared" si="36"/>
        <v>855.1199999999999</v>
      </c>
      <c r="Q218" s="55">
        <f t="shared" si="37"/>
        <v>12344.880000000001</v>
      </c>
    </row>
    <row r="219" spans="1:17" ht="13.5" customHeight="1">
      <c r="A219" s="248">
        <v>76</v>
      </c>
      <c r="B219" s="93" t="s">
        <v>64</v>
      </c>
      <c r="C219" s="97" t="s">
        <v>325</v>
      </c>
      <c r="D219" s="257" t="s">
        <v>241</v>
      </c>
      <c r="E219" s="52" t="s">
        <v>65</v>
      </c>
      <c r="F219" s="88">
        <v>13200</v>
      </c>
      <c r="G219" s="71"/>
      <c r="H219" s="54"/>
      <c r="I219" s="54"/>
      <c r="J219" s="54">
        <f t="shared" si="35"/>
        <v>378.84</v>
      </c>
      <c r="K219" s="54">
        <f t="shared" si="38"/>
        <v>401.28</v>
      </c>
      <c r="L219" s="54"/>
      <c r="M219" s="54"/>
      <c r="N219" s="54">
        <v>25</v>
      </c>
      <c r="O219" s="54">
        <v>50</v>
      </c>
      <c r="P219" s="54">
        <f t="shared" si="36"/>
        <v>855.1199999999999</v>
      </c>
      <c r="Q219" s="55">
        <f t="shared" si="37"/>
        <v>12344.880000000001</v>
      </c>
    </row>
    <row r="220" spans="1:17" ht="13.5" customHeight="1">
      <c r="A220" s="50">
        <v>77</v>
      </c>
      <c r="B220" s="96" t="s">
        <v>75</v>
      </c>
      <c r="C220" s="97" t="s">
        <v>325</v>
      </c>
      <c r="D220" s="257" t="s">
        <v>241</v>
      </c>
      <c r="E220" s="52" t="s">
        <v>117</v>
      </c>
      <c r="F220" s="97">
        <v>13200</v>
      </c>
      <c r="G220" s="98"/>
      <c r="H220" s="68"/>
      <c r="I220" s="54"/>
      <c r="J220" s="54">
        <f t="shared" si="35"/>
        <v>378.84</v>
      </c>
      <c r="K220" s="54">
        <f t="shared" si="38"/>
        <v>401.28</v>
      </c>
      <c r="L220" s="54"/>
      <c r="M220" s="54"/>
      <c r="N220" s="54">
        <v>25</v>
      </c>
      <c r="O220" s="54">
        <v>50</v>
      </c>
      <c r="P220" s="54">
        <f t="shared" si="36"/>
        <v>855.1199999999999</v>
      </c>
      <c r="Q220" s="55">
        <f t="shared" si="37"/>
        <v>12344.880000000001</v>
      </c>
    </row>
    <row r="221" spans="1:17" ht="13.5" customHeight="1">
      <c r="A221" s="50">
        <v>78</v>
      </c>
      <c r="B221" s="96" t="s">
        <v>81</v>
      </c>
      <c r="C221" s="97" t="s">
        <v>325</v>
      </c>
      <c r="D221" s="257" t="s">
        <v>241</v>
      </c>
      <c r="E221" s="52" t="s">
        <v>78</v>
      </c>
      <c r="F221" s="98">
        <v>13200</v>
      </c>
      <c r="G221" s="98"/>
      <c r="H221" s="68"/>
      <c r="I221" s="54"/>
      <c r="J221" s="54">
        <f t="shared" si="35"/>
        <v>378.84</v>
      </c>
      <c r="K221" s="54">
        <f t="shared" si="38"/>
        <v>401.28</v>
      </c>
      <c r="L221" s="54"/>
      <c r="M221" s="54"/>
      <c r="N221" s="54">
        <v>25</v>
      </c>
      <c r="O221" s="54">
        <v>50</v>
      </c>
      <c r="P221" s="54">
        <f t="shared" si="36"/>
        <v>855.1199999999999</v>
      </c>
      <c r="Q221" s="55">
        <f t="shared" si="37"/>
        <v>12344.880000000001</v>
      </c>
    </row>
    <row r="222" spans="1:17" ht="13.5" customHeight="1">
      <c r="A222" s="50">
        <v>79</v>
      </c>
      <c r="B222" s="240" t="s">
        <v>216</v>
      </c>
      <c r="C222" s="97" t="s">
        <v>325</v>
      </c>
      <c r="D222" s="257" t="s">
        <v>241</v>
      </c>
      <c r="E222" s="240" t="s">
        <v>217</v>
      </c>
      <c r="F222" s="95">
        <v>13200</v>
      </c>
      <c r="G222" s="98"/>
      <c r="H222" s="148"/>
      <c r="I222" s="54"/>
      <c r="J222" s="54">
        <f aca="true" t="shared" si="39" ref="J222:J231">F222*2.87%</f>
        <v>378.84</v>
      </c>
      <c r="K222" s="54">
        <f aca="true" t="shared" si="40" ref="K222:K231">F222*3.04%</f>
        <v>401.28</v>
      </c>
      <c r="L222" s="54"/>
      <c r="M222" s="54"/>
      <c r="N222" s="54">
        <v>25</v>
      </c>
      <c r="O222" s="54">
        <v>50</v>
      </c>
      <c r="P222" s="54">
        <f aca="true" t="shared" si="41" ref="P222:P228">SUM(G222:O222)</f>
        <v>855.1199999999999</v>
      </c>
      <c r="Q222" s="55">
        <f aca="true" t="shared" si="42" ref="Q222:Q228">(F222-P222)</f>
        <v>12344.880000000001</v>
      </c>
    </row>
    <row r="223" spans="1:17" ht="13.5" customHeight="1">
      <c r="A223" s="248">
        <v>80</v>
      </c>
      <c r="B223" s="240" t="s">
        <v>218</v>
      </c>
      <c r="C223" s="97" t="s">
        <v>325</v>
      </c>
      <c r="D223" s="257" t="s">
        <v>241</v>
      </c>
      <c r="E223" s="240" t="s">
        <v>217</v>
      </c>
      <c r="F223" s="95">
        <v>13200</v>
      </c>
      <c r="G223" s="98"/>
      <c r="H223" s="148"/>
      <c r="I223" s="54"/>
      <c r="J223" s="54">
        <f t="shared" si="39"/>
        <v>378.84</v>
      </c>
      <c r="K223" s="54">
        <f t="shared" si="40"/>
        <v>401.28</v>
      </c>
      <c r="L223" s="54"/>
      <c r="M223" s="54"/>
      <c r="N223" s="54">
        <v>25</v>
      </c>
      <c r="O223" s="54">
        <v>50</v>
      </c>
      <c r="P223" s="54">
        <f t="shared" si="41"/>
        <v>855.1199999999999</v>
      </c>
      <c r="Q223" s="55">
        <f t="shared" si="42"/>
        <v>12344.880000000001</v>
      </c>
    </row>
    <row r="224" spans="1:17" ht="13.5" customHeight="1">
      <c r="A224" s="50">
        <v>81</v>
      </c>
      <c r="B224" s="240" t="s">
        <v>219</v>
      </c>
      <c r="C224" s="97" t="s">
        <v>325</v>
      </c>
      <c r="D224" s="257" t="s">
        <v>241</v>
      </c>
      <c r="E224" s="240" t="s">
        <v>217</v>
      </c>
      <c r="F224" s="95">
        <v>13200</v>
      </c>
      <c r="G224" s="98"/>
      <c r="H224" s="148"/>
      <c r="I224" s="54"/>
      <c r="J224" s="54">
        <f t="shared" si="39"/>
        <v>378.84</v>
      </c>
      <c r="K224" s="54">
        <f t="shared" si="40"/>
        <v>401.28</v>
      </c>
      <c r="L224" s="54"/>
      <c r="M224" s="54"/>
      <c r="N224" s="54">
        <v>25</v>
      </c>
      <c r="O224" s="54">
        <v>50</v>
      </c>
      <c r="P224" s="54">
        <f t="shared" si="41"/>
        <v>855.1199999999999</v>
      </c>
      <c r="Q224" s="55">
        <f t="shared" si="42"/>
        <v>12344.880000000001</v>
      </c>
    </row>
    <row r="225" spans="1:17" ht="13.5" customHeight="1">
      <c r="A225" s="50">
        <v>82</v>
      </c>
      <c r="B225" s="340" t="s">
        <v>220</v>
      </c>
      <c r="C225" s="97" t="s">
        <v>325</v>
      </c>
      <c r="D225" s="257" t="s">
        <v>241</v>
      </c>
      <c r="E225" s="240" t="s">
        <v>217</v>
      </c>
      <c r="F225" s="95">
        <v>13200</v>
      </c>
      <c r="G225" s="98"/>
      <c r="H225" s="148"/>
      <c r="I225" s="54"/>
      <c r="J225" s="54">
        <f t="shared" si="39"/>
        <v>378.84</v>
      </c>
      <c r="K225" s="54">
        <f t="shared" si="40"/>
        <v>401.28</v>
      </c>
      <c r="L225" s="54"/>
      <c r="M225" s="54"/>
      <c r="N225" s="54">
        <v>25</v>
      </c>
      <c r="O225" s="54">
        <v>50</v>
      </c>
      <c r="P225" s="54">
        <f t="shared" si="41"/>
        <v>855.1199999999999</v>
      </c>
      <c r="Q225" s="55">
        <f t="shared" si="42"/>
        <v>12344.880000000001</v>
      </c>
    </row>
    <row r="226" spans="1:17" ht="13.5" customHeight="1">
      <c r="A226" s="248">
        <v>83</v>
      </c>
      <c r="B226" s="346" t="s">
        <v>263</v>
      </c>
      <c r="C226" s="97" t="s">
        <v>325</v>
      </c>
      <c r="D226" s="257" t="s">
        <v>241</v>
      </c>
      <c r="E226" s="240" t="s">
        <v>217</v>
      </c>
      <c r="F226" s="95">
        <v>13200</v>
      </c>
      <c r="G226" s="98"/>
      <c r="H226" s="148"/>
      <c r="I226" s="54"/>
      <c r="J226" s="54">
        <f t="shared" si="39"/>
        <v>378.84</v>
      </c>
      <c r="K226" s="54">
        <f t="shared" si="40"/>
        <v>401.28</v>
      </c>
      <c r="L226" s="54"/>
      <c r="M226" s="54"/>
      <c r="N226" s="54">
        <v>25</v>
      </c>
      <c r="O226" s="54">
        <v>50</v>
      </c>
      <c r="P226" s="54">
        <f t="shared" si="41"/>
        <v>855.1199999999999</v>
      </c>
      <c r="Q226" s="55">
        <f t="shared" si="42"/>
        <v>12344.880000000001</v>
      </c>
    </row>
    <row r="227" spans="1:17" ht="13.5" customHeight="1">
      <c r="A227" s="248">
        <v>84</v>
      </c>
      <c r="B227" s="347" t="s">
        <v>249</v>
      </c>
      <c r="C227" s="97" t="s">
        <v>325</v>
      </c>
      <c r="D227" s="257" t="s">
        <v>241</v>
      </c>
      <c r="E227" s="240" t="s">
        <v>217</v>
      </c>
      <c r="F227" s="95">
        <v>13200</v>
      </c>
      <c r="G227" s="98"/>
      <c r="H227" s="148"/>
      <c r="I227" s="54"/>
      <c r="J227" s="54">
        <f t="shared" si="39"/>
        <v>378.84</v>
      </c>
      <c r="K227" s="54">
        <f t="shared" si="40"/>
        <v>401.28</v>
      </c>
      <c r="L227" s="54"/>
      <c r="M227" s="54"/>
      <c r="N227" s="54">
        <v>25</v>
      </c>
      <c r="O227" s="54">
        <v>50</v>
      </c>
      <c r="P227" s="54">
        <f t="shared" si="41"/>
        <v>855.1199999999999</v>
      </c>
      <c r="Q227" s="55">
        <f t="shared" si="42"/>
        <v>12344.880000000001</v>
      </c>
    </row>
    <row r="228" spans="1:17" ht="13.5" customHeight="1">
      <c r="A228" s="50">
        <v>85</v>
      </c>
      <c r="B228" s="347" t="s">
        <v>251</v>
      </c>
      <c r="C228" s="97" t="s">
        <v>325</v>
      </c>
      <c r="D228" s="257" t="s">
        <v>241</v>
      </c>
      <c r="E228" s="240" t="s">
        <v>217</v>
      </c>
      <c r="F228" s="95">
        <v>13200</v>
      </c>
      <c r="G228" s="98"/>
      <c r="H228" s="148"/>
      <c r="I228" s="54"/>
      <c r="J228" s="54">
        <f t="shared" si="39"/>
        <v>378.84</v>
      </c>
      <c r="K228" s="54">
        <f t="shared" si="40"/>
        <v>401.28</v>
      </c>
      <c r="L228" s="54"/>
      <c r="M228" s="54"/>
      <c r="N228" s="54">
        <v>25</v>
      </c>
      <c r="O228" s="54">
        <v>50</v>
      </c>
      <c r="P228" s="54">
        <f t="shared" si="41"/>
        <v>855.1199999999999</v>
      </c>
      <c r="Q228" s="55">
        <f t="shared" si="42"/>
        <v>12344.880000000001</v>
      </c>
    </row>
    <row r="229" spans="1:17" ht="13.5" customHeight="1">
      <c r="A229" s="50">
        <v>86</v>
      </c>
      <c r="B229" s="240" t="s">
        <v>275</v>
      </c>
      <c r="C229" s="97" t="s">
        <v>325</v>
      </c>
      <c r="D229" s="359" t="s">
        <v>241</v>
      </c>
      <c r="E229" s="240" t="s">
        <v>217</v>
      </c>
      <c r="F229" s="356">
        <v>13000</v>
      </c>
      <c r="G229" s="357"/>
      <c r="H229" s="358"/>
      <c r="I229" s="251"/>
      <c r="J229" s="251">
        <f t="shared" si="39"/>
        <v>373.1</v>
      </c>
      <c r="K229" s="251">
        <f t="shared" si="40"/>
        <v>395.2</v>
      </c>
      <c r="L229" s="251"/>
      <c r="M229" s="251"/>
      <c r="N229" s="251">
        <v>25</v>
      </c>
      <c r="O229" s="54">
        <v>50</v>
      </c>
      <c r="P229" s="54">
        <f>SUM(G229:O229)</f>
        <v>843.3</v>
      </c>
      <c r="Q229" s="55">
        <f>(F229-P229)</f>
        <v>12156.7</v>
      </c>
    </row>
    <row r="230" spans="1:17" ht="13.5" customHeight="1">
      <c r="A230" s="248">
        <v>87</v>
      </c>
      <c r="B230" s="240" t="s">
        <v>306</v>
      </c>
      <c r="C230" s="97" t="s">
        <v>325</v>
      </c>
      <c r="D230" s="257" t="s">
        <v>242</v>
      </c>
      <c r="E230" s="240" t="s">
        <v>307</v>
      </c>
      <c r="F230" s="356">
        <v>10000</v>
      </c>
      <c r="G230" s="357"/>
      <c r="H230" s="358"/>
      <c r="I230" s="251"/>
      <c r="J230" s="251">
        <f t="shared" si="39"/>
        <v>287</v>
      </c>
      <c r="K230" s="251">
        <f t="shared" si="40"/>
        <v>304</v>
      </c>
      <c r="L230" s="251"/>
      <c r="M230" s="251"/>
      <c r="N230" s="251">
        <v>25</v>
      </c>
      <c r="O230" s="54">
        <v>50</v>
      </c>
      <c r="P230" s="54">
        <f>SUM(G230:O230)</f>
        <v>666</v>
      </c>
      <c r="Q230" s="55">
        <f>(F230-P230)</f>
        <v>9334</v>
      </c>
    </row>
    <row r="231" spans="1:17" ht="13.5" customHeight="1">
      <c r="A231" s="248">
        <v>88</v>
      </c>
      <c r="B231" s="240" t="s">
        <v>308</v>
      </c>
      <c r="C231" s="97" t="s">
        <v>325</v>
      </c>
      <c r="D231" s="257" t="s">
        <v>242</v>
      </c>
      <c r="E231" s="240" t="s">
        <v>307</v>
      </c>
      <c r="F231" s="356">
        <v>10000</v>
      </c>
      <c r="G231" s="357"/>
      <c r="H231" s="358"/>
      <c r="I231" s="251"/>
      <c r="J231" s="251">
        <f t="shared" si="39"/>
        <v>287</v>
      </c>
      <c r="K231" s="251">
        <f t="shared" si="40"/>
        <v>304</v>
      </c>
      <c r="L231" s="251"/>
      <c r="M231" s="251"/>
      <c r="N231" s="251">
        <v>25</v>
      </c>
      <c r="O231" s="54">
        <v>50</v>
      </c>
      <c r="P231" s="54">
        <f>SUM(G231:O231)</f>
        <v>666</v>
      </c>
      <c r="Q231" s="55">
        <f>(F231-P231)</f>
        <v>9334</v>
      </c>
    </row>
    <row r="232" spans="1:17" ht="5.25" customHeight="1" thickBot="1">
      <c r="A232" s="56"/>
      <c r="B232" s="58"/>
      <c r="C232" s="298"/>
      <c r="D232" s="298"/>
      <c r="E232" s="59"/>
      <c r="F232" s="299"/>
      <c r="G232" s="299"/>
      <c r="H232" s="300"/>
      <c r="I232" s="62"/>
      <c r="J232" s="62"/>
      <c r="K232" s="62"/>
      <c r="L232" s="62"/>
      <c r="M232" s="62"/>
      <c r="N232" s="62"/>
      <c r="O232" s="62"/>
      <c r="P232" s="62"/>
      <c r="Q232" s="63"/>
    </row>
    <row r="233" spans="1:17" ht="1.5" customHeight="1" hidden="1" thickBot="1">
      <c r="A233" s="241"/>
      <c r="B233" s="293"/>
      <c r="C233" s="294"/>
      <c r="D233" s="294"/>
      <c r="E233" s="293"/>
      <c r="F233" s="295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7">
        <v>-0.01</v>
      </c>
    </row>
    <row r="234" spans="1:17" ht="13.5" customHeight="1" thickBot="1">
      <c r="A234" s="255"/>
      <c r="B234" s="125" t="s">
        <v>156</v>
      </c>
      <c r="C234" s="126"/>
      <c r="D234" s="126"/>
      <c r="E234" s="125"/>
      <c r="F234" s="127">
        <f aca="true" t="shared" si="43" ref="F234:Q234">SUM(F211:F233)</f>
        <v>322450</v>
      </c>
      <c r="G234" s="127">
        <f t="shared" si="43"/>
        <v>0</v>
      </c>
      <c r="H234" s="127">
        <f t="shared" si="43"/>
        <v>0</v>
      </c>
      <c r="I234" s="127">
        <f t="shared" si="43"/>
        <v>0</v>
      </c>
      <c r="J234" s="127">
        <f t="shared" si="43"/>
        <v>9254.315000000002</v>
      </c>
      <c r="K234" s="127">
        <f t="shared" si="43"/>
        <v>9802.48</v>
      </c>
      <c r="L234" s="127">
        <f t="shared" si="43"/>
        <v>0</v>
      </c>
      <c r="M234" s="127">
        <f t="shared" si="43"/>
        <v>0</v>
      </c>
      <c r="N234" s="127">
        <f t="shared" si="43"/>
        <v>525</v>
      </c>
      <c r="O234" s="127">
        <f t="shared" si="43"/>
        <v>1050</v>
      </c>
      <c r="P234" s="127">
        <f t="shared" si="43"/>
        <v>20631.794999999987</v>
      </c>
      <c r="Q234" s="305">
        <f t="shared" si="43"/>
        <v>301818.19500000007</v>
      </c>
    </row>
    <row r="235" spans="1:17" ht="11.25" customHeight="1">
      <c r="A235" s="193"/>
      <c r="B235" s="184"/>
      <c r="C235" s="183"/>
      <c r="D235" s="183"/>
      <c r="E235" s="184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275"/>
    </row>
    <row r="236" spans="1:17" ht="6.75" customHeight="1">
      <c r="A236" s="193"/>
      <c r="B236" s="184"/>
      <c r="C236" s="183"/>
      <c r="D236" s="183"/>
      <c r="E236" s="184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218"/>
    </row>
    <row r="237" spans="1:17" ht="13.5" customHeight="1" thickBot="1">
      <c r="A237" s="106"/>
      <c r="B237" s="112" t="s">
        <v>198</v>
      </c>
      <c r="C237" s="186"/>
      <c r="D237" s="186"/>
      <c r="E237" s="187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8"/>
    </row>
    <row r="238" spans="1:17" ht="9" customHeight="1">
      <c r="A238" s="42"/>
      <c r="B238" s="43"/>
      <c r="C238" s="44"/>
      <c r="D238" s="44"/>
      <c r="E238" s="92"/>
      <c r="F238" s="64"/>
      <c r="G238" s="65"/>
      <c r="H238" s="65"/>
      <c r="I238" s="65"/>
      <c r="J238" s="65"/>
      <c r="K238" s="47"/>
      <c r="L238" s="47"/>
      <c r="M238" s="47"/>
      <c r="N238" s="47"/>
      <c r="O238" s="47"/>
      <c r="P238" s="47">
        <f aca="true" t="shared" si="44" ref="P238:P244">SUM(G238:O238)</f>
        <v>0</v>
      </c>
      <c r="Q238" s="49">
        <f aca="true" t="shared" si="45" ref="Q238:Q244">(F238-P238)</f>
        <v>0</v>
      </c>
    </row>
    <row r="239" spans="1:17" ht="13.5" customHeight="1">
      <c r="A239" s="50">
        <v>89</v>
      </c>
      <c r="B239" s="96" t="s">
        <v>79</v>
      </c>
      <c r="C239" s="97" t="s">
        <v>325</v>
      </c>
      <c r="D239" s="51" t="s">
        <v>241</v>
      </c>
      <c r="E239" s="52" t="s">
        <v>80</v>
      </c>
      <c r="F239" s="98">
        <v>10000</v>
      </c>
      <c r="G239" s="98"/>
      <c r="H239" s="68"/>
      <c r="I239" s="54"/>
      <c r="J239" s="54">
        <f aca="true" t="shared" si="46" ref="J239:J244">F239*2.87%</f>
        <v>287</v>
      </c>
      <c r="K239" s="54">
        <f aca="true" t="shared" si="47" ref="K239:K244">F239*3.04%</f>
        <v>304</v>
      </c>
      <c r="L239" s="54"/>
      <c r="M239" s="54"/>
      <c r="N239" s="54">
        <v>25</v>
      </c>
      <c r="O239" s="54">
        <v>50</v>
      </c>
      <c r="P239" s="54">
        <f t="shared" si="44"/>
        <v>666</v>
      </c>
      <c r="Q239" s="55">
        <f t="shared" si="45"/>
        <v>9334</v>
      </c>
    </row>
    <row r="240" spans="1:17" ht="13.5" customHeight="1">
      <c r="A240" s="50">
        <v>90</v>
      </c>
      <c r="B240" s="96" t="s">
        <v>82</v>
      </c>
      <c r="C240" s="97" t="s">
        <v>325</v>
      </c>
      <c r="D240" s="51" t="s">
        <v>241</v>
      </c>
      <c r="E240" s="52" t="s">
        <v>83</v>
      </c>
      <c r="F240" s="98">
        <v>10000</v>
      </c>
      <c r="G240" s="98"/>
      <c r="H240" s="68"/>
      <c r="I240" s="54"/>
      <c r="J240" s="54">
        <f t="shared" si="46"/>
        <v>287</v>
      </c>
      <c r="K240" s="54">
        <f t="shared" si="47"/>
        <v>304</v>
      </c>
      <c r="L240" s="54"/>
      <c r="M240" s="54"/>
      <c r="N240" s="54">
        <v>25</v>
      </c>
      <c r="O240" s="54">
        <v>50</v>
      </c>
      <c r="P240" s="54">
        <f t="shared" si="44"/>
        <v>666</v>
      </c>
      <c r="Q240" s="55">
        <f t="shared" si="45"/>
        <v>9334</v>
      </c>
    </row>
    <row r="241" spans="1:17" ht="13.5" customHeight="1">
      <c r="A241" s="50">
        <v>91</v>
      </c>
      <c r="B241" s="96" t="s">
        <v>76</v>
      </c>
      <c r="C241" s="97" t="s">
        <v>325</v>
      </c>
      <c r="D241" s="51" t="s">
        <v>242</v>
      </c>
      <c r="E241" s="52" t="s">
        <v>77</v>
      </c>
      <c r="F241" s="98">
        <v>10000</v>
      </c>
      <c r="G241" s="98"/>
      <c r="H241" s="68"/>
      <c r="I241" s="54"/>
      <c r="J241" s="54">
        <f t="shared" si="46"/>
        <v>287</v>
      </c>
      <c r="K241" s="54">
        <f t="shared" si="47"/>
        <v>304</v>
      </c>
      <c r="L241" s="54"/>
      <c r="M241" s="54"/>
      <c r="N241" s="54">
        <v>25</v>
      </c>
      <c r="O241" s="54">
        <v>50</v>
      </c>
      <c r="P241" s="54">
        <f t="shared" si="44"/>
        <v>666</v>
      </c>
      <c r="Q241" s="55">
        <f t="shared" si="45"/>
        <v>9334</v>
      </c>
    </row>
    <row r="242" spans="1:17" ht="13.5" customHeight="1">
      <c r="A242" s="50">
        <v>92</v>
      </c>
      <c r="B242" s="240" t="s">
        <v>309</v>
      </c>
      <c r="C242" s="97" t="s">
        <v>325</v>
      </c>
      <c r="D242" s="257" t="s">
        <v>242</v>
      </c>
      <c r="E242" s="240" t="s">
        <v>310</v>
      </c>
      <c r="F242" s="98">
        <v>10000</v>
      </c>
      <c r="G242" s="98"/>
      <c r="H242" s="68"/>
      <c r="I242" s="54"/>
      <c r="J242" s="54">
        <f t="shared" si="46"/>
        <v>287</v>
      </c>
      <c r="K242" s="54">
        <f t="shared" si="47"/>
        <v>304</v>
      </c>
      <c r="L242" s="54"/>
      <c r="M242" s="54"/>
      <c r="N242" s="54">
        <v>25</v>
      </c>
      <c r="O242" s="54">
        <v>50</v>
      </c>
      <c r="P242" s="54">
        <f t="shared" si="44"/>
        <v>666</v>
      </c>
      <c r="Q242" s="55">
        <f t="shared" si="45"/>
        <v>9334</v>
      </c>
    </row>
    <row r="243" spans="1:17" ht="13.5" customHeight="1">
      <c r="A243" s="248">
        <v>93</v>
      </c>
      <c r="B243" s="345" t="s">
        <v>311</v>
      </c>
      <c r="C243" s="97" t="s">
        <v>325</v>
      </c>
      <c r="D243" s="257" t="s">
        <v>242</v>
      </c>
      <c r="E243" s="346" t="s">
        <v>312</v>
      </c>
      <c r="F243" s="98">
        <v>10000</v>
      </c>
      <c r="G243" s="98"/>
      <c r="H243" s="68"/>
      <c r="I243" s="54"/>
      <c r="J243" s="54">
        <f t="shared" si="46"/>
        <v>287</v>
      </c>
      <c r="K243" s="54">
        <f t="shared" si="47"/>
        <v>304</v>
      </c>
      <c r="L243" s="54"/>
      <c r="M243" s="54"/>
      <c r="N243" s="54">
        <v>25</v>
      </c>
      <c r="O243" s="54">
        <v>50</v>
      </c>
      <c r="P243" s="54">
        <f t="shared" si="44"/>
        <v>666</v>
      </c>
      <c r="Q243" s="55">
        <f t="shared" si="45"/>
        <v>9334</v>
      </c>
    </row>
    <row r="244" spans="1:17" ht="13.5" customHeight="1">
      <c r="A244" s="248">
        <v>94</v>
      </c>
      <c r="B244" s="345" t="s">
        <v>313</v>
      </c>
      <c r="C244" s="97" t="s">
        <v>325</v>
      </c>
      <c r="D244" s="257" t="s">
        <v>242</v>
      </c>
      <c r="E244" s="346" t="s">
        <v>312</v>
      </c>
      <c r="F244" s="98">
        <v>10000</v>
      </c>
      <c r="G244" s="98"/>
      <c r="H244" s="68"/>
      <c r="I244" s="54"/>
      <c r="J244" s="54">
        <f t="shared" si="46"/>
        <v>287</v>
      </c>
      <c r="K244" s="54">
        <f t="shared" si="47"/>
        <v>304</v>
      </c>
      <c r="L244" s="54"/>
      <c r="M244" s="54"/>
      <c r="N244" s="54">
        <v>25</v>
      </c>
      <c r="O244" s="54">
        <v>50</v>
      </c>
      <c r="P244" s="54">
        <f t="shared" si="44"/>
        <v>666</v>
      </c>
      <c r="Q244" s="55">
        <f t="shared" si="45"/>
        <v>9334</v>
      </c>
    </row>
    <row r="245" spans="1:17" ht="9" customHeight="1" thickBot="1">
      <c r="A245" s="56"/>
      <c r="B245" s="59"/>
      <c r="C245" s="77"/>
      <c r="D245" s="77"/>
      <c r="E245" s="59"/>
      <c r="F245" s="94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3"/>
    </row>
    <row r="246" spans="1:17" ht="13.5" customHeight="1" thickBot="1">
      <c r="A246" s="255"/>
      <c r="B246" s="125" t="s">
        <v>157</v>
      </c>
      <c r="C246" s="126"/>
      <c r="D246" s="126"/>
      <c r="E246" s="125"/>
      <c r="F246" s="127">
        <f>SUM(F238:F245)</f>
        <v>60000</v>
      </c>
      <c r="G246" s="127">
        <f aca="true" t="shared" si="48" ref="G246:Q246">SUM(G238:G245)</f>
        <v>0</v>
      </c>
      <c r="H246" s="127">
        <f t="shared" si="48"/>
        <v>0</v>
      </c>
      <c r="I246" s="127">
        <f t="shared" si="48"/>
        <v>0</v>
      </c>
      <c r="J246" s="127">
        <f t="shared" si="48"/>
        <v>1722</v>
      </c>
      <c r="K246" s="127">
        <f t="shared" si="48"/>
        <v>1824</v>
      </c>
      <c r="L246" s="127">
        <f t="shared" si="48"/>
        <v>0</v>
      </c>
      <c r="M246" s="127">
        <f t="shared" si="48"/>
        <v>0</v>
      </c>
      <c r="N246" s="127">
        <f t="shared" si="48"/>
        <v>150</v>
      </c>
      <c r="O246" s="127">
        <f t="shared" si="48"/>
        <v>300</v>
      </c>
      <c r="P246" s="127">
        <f t="shared" si="48"/>
        <v>3996</v>
      </c>
      <c r="Q246" s="305">
        <f t="shared" si="48"/>
        <v>56004</v>
      </c>
    </row>
    <row r="247" spans="1:17" ht="14.25" customHeight="1">
      <c r="A247" s="193"/>
      <c r="B247" s="184"/>
      <c r="C247" s="183"/>
      <c r="D247" s="183"/>
      <c r="E247" s="184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406" t="s">
        <v>0</v>
      </c>
    </row>
    <row r="248" spans="1:18" ht="13.5" customHeight="1">
      <c r="A248" s="193"/>
      <c r="B248" s="184"/>
      <c r="C248" s="183"/>
      <c r="D248" s="183"/>
      <c r="E248" s="184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407" t="s">
        <v>322</v>
      </c>
      <c r="R248" s="2"/>
    </row>
    <row r="249" spans="1:17" ht="13.5" customHeight="1">
      <c r="A249" s="183"/>
      <c r="B249" s="184"/>
      <c r="C249" s="183"/>
      <c r="D249" s="183"/>
      <c r="E249" s="184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272"/>
    </row>
    <row r="250" spans="1:17" ht="13.5" customHeight="1">
      <c r="A250" s="183"/>
      <c r="B250" s="184"/>
      <c r="C250" s="183"/>
      <c r="D250" s="183"/>
      <c r="E250" s="184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272"/>
    </row>
    <row r="251" spans="1:17" ht="13.5" customHeight="1" thickBot="1">
      <c r="A251" s="183"/>
      <c r="B251" s="184"/>
      <c r="C251" s="183"/>
      <c r="D251" s="183"/>
      <c r="E251" s="184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283" t="s">
        <v>187</v>
      </c>
    </row>
    <row r="252" spans="1:17" ht="13.5" customHeight="1" thickBot="1">
      <c r="A252" s="411" t="s">
        <v>13</v>
      </c>
      <c r="B252" s="412"/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  <c r="O252" s="412"/>
      <c r="P252" s="412"/>
      <c r="Q252" s="413"/>
    </row>
    <row r="253" spans="1:17" ht="13.5" customHeight="1" thickBot="1">
      <c r="A253" s="207"/>
      <c r="B253" s="207"/>
      <c r="C253" s="207"/>
      <c r="D253" s="207"/>
      <c r="E253" s="208"/>
      <c r="F253" s="209"/>
      <c r="G253" s="417" t="s">
        <v>20</v>
      </c>
      <c r="H253" s="418"/>
      <c r="I253" s="419"/>
      <c r="J253" s="419"/>
      <c r="K253" s="419"/>
      <c r="L253" s="419"/>
      <c r="M253" s="419"/>
      <c r="N253" s="419"/>
      <c r="O253" s="385"/>
      <c r="P253" s="99"/>
      <c r="Q253" s="99"/>
    </row>
    <row r="254" spans="1:17" ht="13.5" customHeight="1">
      <c r="A254" s="210" t="s">
        <v>35</v>
      </c>
      <c r="B254" s="268" t="s">
        <v>195</v>
      </c>
      <c r="C254" s="211"/>
      <c r="D254" s="211"/>
      <c r="E254" s="210" t="s">
        <v>8</v>
      </c>
      <c r="F254" s="210" t="s">
        <v>3</v>
      </c>
      <c r="G254" s="212" t="s">
        <v>14</v>
      </c>
      <c r="H254" s="99"/>
      <c r="I254" s="213" t="s">
        <v>15</v>
      </c>
      <c r="J254" s="210" t="s">
        <v>16</v>
      </c>
      <c r="K254" s="212" t="s">
        <v>18</v>
      </c>
      <c r="L254" s="212" t="s">
        <v>48</v>
      </c>
      <c r="M254" s="99" t="s">
        <v>253</v>
      </c>
      <c r="N254" s="212" t="s">
        <v>21</v>
      </c>
      <c r="O254" s="99" t="s">
        <v>73</v>
      </c>
      <c r="P254" s="210" t="s">
        <v>22</v>
      </c>
      <c r="Q254" s="210" t="s">
        <v>24</v>
      </c>
    </row>
    <row r="255" spans="1:17" ht="13.5" customHeight="1" thickBot="1">
      <c r="A255" s="100"/>
      <c r="B255" s="100" t="s">
        <v>181</v>
      </c>
      <c r="C255" s="210" t="s">
        <v>324</v>
      </c>
      <c r="D255" s="100" t="s">
        <v>240</v>
      </c>
      <c r="E255" s="100" t="s">
        <v>9</v>
      </c>
      <c r="F255" s="100" t="s">
        <v>4</v>
      </c>
      <c r="G255" s="214" t="s">
        <v>33</v>
      </c>
      <c r="H255" s="100" t="s">
        <v>60</v>
      </c>
      <c r="I255" s="215" t="s">
        <v>34</v>
      </c>
      <c r="J255" s="100" t="s">
        <v>17</v>
      </c>
      <c r="K255" s="214" t="s">
        <v>19</v>
      </c>
      <c r="L255" s="214" t="s">
        <v>47</v>
      </c>
      <c r="M255" s="100" t="s">
        <v>254</v>
      </c>
      <c r="N255" s="214"/>
      <c r="O255" s="100" t="s">
        <v>74</v>
      </c>
      <c r="P255" s="100" t="s">
        <v>23</v>
      </c>
      <c r="Q255" s="100" t="s">
        <v>25</v>
      </c>
    </row>
    <row r="256" spans="1:17" ht="13.5" customHeight="1">
      <c r="A256" s="193"/>
      <c r="B256" s="184"/>
      <c r="C256" s="183"/>
      <c r="D256" s="183"/>
      <c r="E256" s="184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218"/>
    </row>
    <row r="257" spans="1:17" ht="13.5" customHeight="1" thickBot="1">
      <c r="A257" s="106"/>
      <c r="B257" s="112" t="s">
        <v>199</v>
      </c>
      <c r="C257" s="186"/>
      <c r="D257" s="186"/>
      <c r="E257" s="187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8"/>
    </row>
    <row r="258" spans="1:17" ht="13.5" customHeight="1">
      <c r="A258" s="42"/>
      <c r="B258" s="43"/>
      <c r="C258" s="44"/>
      <c r="D258" s="44"/>
      <c r="E258" s="92"/>
      <c r="F258" s="64"/>
      <c r="G258" s="65"/>
      <c r="H258" s="65"/>
      <c r="I258" s="65"/>
      <c r="J258" s="65"/>
      <c r="K258" s="47"/>
      <c r="L258" s="47"/>
      <c r="M258" s="47"/>
      <c r="N258" s="47"/>
      <c r="O258" s="47"/>
      <c r="P258" s="47">
        <f>SUM(G258:O258)</f>
        <v>0</v>
      </c>
      <c r="Q258" s="49">
        <f>(F258-P258)</f>
        <v>0</v>
      </c>
    </row>
    <row r="259" spans="1:17" ht="13.5" customHeight="1">
      <c r="A259" s="50">
        <v>95</v>
      </c>
      <c r="B259" s="52" t="s">
        <v>293</v>
      </c>
      <c r="C259" s="97" t="s">
        <v>325</v>
      </c>
      <c r="D259" s="97" t="s">
        <v>294</v>
      </c>
      <c r="E259" s="95" t="s">
        <v>295</v>
      </c>
      <c r="F259" s="95">
        <v>35000</v>
      </c>
      <c r="G259" s="71"/>
      <c r="H259" s="54"/>
      <c r="I259" s="54"/>
      <c r="J259" s="54">
        <f>F259*2.87%</f>
        <v>1004.5</v>
      </c>
      <c r="K259" s="54">
        <f>F259*3.04%</f>
        <v>1064</v>
      </c>
      <c r="L259" s="69"/>
      <c r="M259" s="54">
        <v>0</v>
      </c>
      <c r="N259" s="54">
        <v>25</v>
      </c>
      <c r="O259" s="54">
        <v>50</v>
      </c>
      <c r="P259" s="54">
        <f>SUM(G259:O259)</f>
        <v>2143.5</v>
      </c>
      <c r="Q259" s="55">
        <f>(F259-P259)</f>
        <v>32856.5</v>
      </c>
    </row>
    <row r="260" spans="1:17" ht="13.5" customHeight="1" thickBot="1">
      <c r="A260" s="56"/>
      <c r="B260" s="59"/>
      <c r="C260" s="77"/>
      <c r="D260" s="77"/>
      <c r="E260" s="59"/>
      <c r="F260" s="94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3"/>
    </row>
    <row r="261" spans="1:17" ht="13.5" customHeight="1" thickBot="1">
      <c r="A261" s="255"/>
      <c r="B261" s="125" t="s">
        <v>180</v>
      </c>
      <c r="C261" s="126"/>
      <c r="D261" s="126"/>
      <c r="E261" s="125"/>
      <c r="F261" s="127">
        <f>SUM(F258:F260)</f>
        <v>35000</v>
      </c>
      <c r="G261" s="127">
        <f aca="true" t="shared" si="49" ref="G261:Q261">SUM(G258:G260)</f>
        <v>0</v>
      </c>
      <c r="H261" s="127">
        <f t="shared" si="49"/>
        <v>0</v>
      </c>
      <c r="I261" s="127">
        <f t="shared" si="49"/>
        <v>0</v>
      </c>
      <c r="J261" s="127">
        <f t="shared" si="49"/>
        <v>1004.5</v>
      </c>
      <c r="K261" s="127">
        <f t="shared" si="49"/>
        <v>1064</v>
      </c>
      <c r="L261" s="127">
        <f t="shared" si="49"/>
        <v>0</v>
      </c>
      <c r="M261" s="127">
        <f t="shared" si="49"/>
        <v>0</v>
      </c>
      <c r="N261" s="127">
        <f t="shared" si="49"/>
        <v>25</v>
      </c>
      <c r="O261" s="127">
        <f t="shared" si="49"/>
        <v>50</v>
      </c>
      <c r="P261" s="127">
        <f t="shared" si="49"/>
        <v>2143.5</v>
      </c>
      <c r="Q261" s="305">
        <f t="shared" si="49"/>
        <v>32856.5</v>
      </c>
    </row>
    <row r="262" spans="1:17" ht="13.5" customHeight="1">
      <c r="A262" s="193"/>
      <c r="B262" s="184"/>
      <c r="C262" s="183"/>
      <c r="D262" s="183"/>
      <c r="E262" s="184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218"/>
    </row>
    <row r="263" spans="1:17" ht="13.5" customHeight="1" thickBot="1">
      <c r="A263" s="106"/>
      <c r="B263" s="112" t="s">
        <v>200</v>
      </c>
      <c r="C263" s="186"/>
      <c r="D263" s="186"/>
      <c r="E263" s="187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8"/>
    </row>
    <row r="264" spans="1:17" ht="13.5" customHeight="1">
      <c r="A264" s="42"/>
      <c r="B264" s="43"/>
      <c r="C264" s="44"/>
      <c r="D264" s="44"/>
      <c r="E264" s="92"/>
      <c r="F264" s="64"/>
      <c r="G264" s="65"/>
      <c r="H264" s="65"/>
      <c r="I264" s="65"/>
      <c r="J264" s="65"/>
      <c r="K264" s="47"/>
      <c r="L264" s="47"/>
      <c r="M264" s="47"/>
      <c r="N264" s="47"/>
      <c r="O264" s="47"/>
      <c r="P264" s="47">
        <f>SUM(G264:O264)</f>
        <v>0</v>
      </c>
      <c r="Q264" s="49">
        <f>(F264-P264)</f>
        <v>0</v>
      </c>
    </row>
    <row r="265" spans="1:17" ht="13.5" customHeight="1">
      <c r="A265" s="395">
        <v>96</v>
      </c>
      <c r="B265" s="240" t="s">
        <v>30</v>
      </c>
      <c r="C265" s="97" t="s">
        <v>325</v>
      </c>
      <c r="D265" s="257" t="s">
        <v>241</v>
      </c>
      <c r="E265" s="75" t="s">
        <v>321</v>
      </c>
      <c r="F265" s="81">
        <v>12100</v>
      </c>
      <c r="G265" s="70"/>
      <c r="H265" s="68"/>
      <c r="I265" s="68"/>
      <c r="J265" s="68">
        <f>F265*2.87%</f>
        <v>347.27</v>
      </c>
      <c r="K265" s="68">
        <f>F265*3.04%</f>
        <v>367.84</v>
      </c>
      <c r="L265" s="67"/>
      <c r="M265" s="82">
        <v>0</v>
      </c>
      <c r="N265" s="68">
        <v>25</v>
      </c>
      <c r="O265" s="68">
        <v>50</v>
      </c>
      <c r="P265" s="68">
        <f>SUM(G265:O265)</f>
        <v>790.1099999999999</v>
      </c>
      <c r="Q265" s="396">
        <f>(F265-P265)</f>
        <v>11309.89</v>
      </c>
    </row>
    <row r="266" spans="1:17" ht="13.5" customHeight="1">
      <c r="A266" s="405">
        <v>97</v>
      </c>
      <c r="B266" s="240" t="s">
        <v>264</v>
      </c>
      <c r="C266" s="97" t="s">
        <v>325</v>
      </c>
      <c r="D266" s="257" t="s">
        <v>241</v>
      </c>
      <c r="E266" s="346" t="s">
        <v>265</v>
      </c>
      <c r="F266" s="95">
        <v>10000</v>
      </c>
      <c r="G266" s="95"/>
      <c r="H266" s="68"/>
      <c r="I266" s="68"/>
      <c r="J266" s="68">
        <f>F266*2.87%</f>
        <v>287</v>
      </c>
      <c r="K266" s="68">
        <f>F266*3.04%</f>
        <v>304</v>
      </c>
      <c r="L266" s="68"/>
      <c r="M266" s="68"/>
      <c r="N266" s="68">
        <v>25</v>
      </c>
      <c r="O266" s="68">
        <v>50</v>
      </c>
      <c r="P266" s="68">
        <f>SUM(G266:O266)</f>
        <v>666</v>
      </c>
      <c r="Q266" s="396">
        <f>(F266-P266)</f>
        <v>9334</v>
      </c>
    </row>
    <row r="267" spans="1:17" ht="13.5" customHeight="1" thickBot="1">
      <c r="A267" s="56"/>
      <c r="B267" s="59"/>
      <c r="C267" s="77"/>
      <c r="D267" s="77"/>
      <c r="E267" s="59"/>
      <c r="F267" s="94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3"/>
    </row>
    <row r="268" spans="1:17" ht="13.5" customHeight="1" thickBot="1">
      <c r="A268" s="255"/>
      <c r="B268" s="125" t="s">
        <v>158</v>
      </c>
      <c r="C268" s="126"/>
      <c r="D268" s="126"/>
      <c r="E268" s="125"/>
      <c r="F268" s="127">
        <f aca="true" t="shared" si="50" ref="F268:Q268">SUM(F264:F267)</f>
        <v>22100</v>
      </c>
      <c r="G268" s="127">
        <f t="shared" si="50"/>
        <v>0</v>
      </c>
      <c r="H268" s="127">
        <f t="shared" si="50"/>
        <v>0</v>
      </c>
      <c r="I268" s="127">
        <f t="shared" si="50"/>
        <v>0</v>
      </c>
      <c r="J268" s="127">
        <f t="shared" si="50"/>
        <v>634.27</v>
      </c>
      <c r="K268" s="127">
        <f t="shared" si="50"/>
        <v>671.8399999999999</v>
      </c>
      <c r="L268" s="127">
        <f t="shared" si="50"/>
        <v>0</v>
      </c>
      <c r="M268" s="127">
        <f t="shared" si="50"/>
        <v>0</v>
      </c>
      <c r="N268" s="127">
        <f t="shared" si="50"/>
        <v>50</v>
      </c>
      <c r="O268" s="127">
        <f t="shared" si="50"/>
        <v>100</v>
      </c>
      <c r="P268" s="127">
        <f t="shared" si="50"/>
        <v>1456.11</v>
      </c>
      <c r="Q268" s="305">
        <f t="shared" si="50"/>
        <v>20643.89</v>
      </c>
    </row>
    <row r="269" spans="1:17" ht="13.5" customHeight="1">
      <c r="A269" s="193"/>
      <c r="B269" s="184"/>
      <c r="C269" s="183"/>
      <c r="D269" s="183"/>
      <c r="E269" s="184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218"/>
    </row>
    <row r="270" spans="1:17" ht="13.5" customHeight="1" thickBot="1">
      <c r="A270" s="106"/>
      <c r="B270" s="112" t="s">
        <v>314</v>
      </c>
      <c r="C270" s="186"/>
      <c r="D270" s="186"/>
      <c r="E270" s="187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8"/>
    </row>
    <row r="271" spans="1:17" ht="13.5" customHeight="1">
      <c r="A271" s="42"/>
      <c r="B271" s="43"/>
      <c r="C271" s="44"/>
      <c r="D271" s="44"/>
      <c r="E271" s="92"/>
      <c r="F271" s="64"/>
      <c r="G271" s="65"/>
      <c r="H271" s="65"/>
      <c r="I271" s="65"/>
      <c r="J271" s="65"/>
      <c r="K271" s="47"/>
      <c r="L271" s="47"/>
      <c r="M271" s="47"/>
      <c r="N271" s="47"/>
      <c r="O271" s="47"/>
      <c r="P271" s="47">
        <f>SUM(G271:O271)</f>
        <v>0</v>
      </c>
      <c r="Q271" s="49">
        <f>(F271-P271)</f>
        <v>0</v>
      </c>
    </row>
    <row r="272" spans="1:17" ht="13.5" customHeight="1">
      <c r="A272" s="389">
        <v>98</v>
      </c>
      <c r="B272" s="240" t="s">
        <v>318</v>
      </c>
      <c r="C272" s="97" t="s">
        <v>325</v>
      </c>
      <c r="D272" s="257" t="s">
        <v>242</v>
      </c>
      <c r="E272" s="240" t="s">
        <v>319</v>
      </c>
      <c r="F272" s="95">
        <v>14000</v>
      </c>
      <c r="G272" s="390"/>
      <c r="H272" s="390"/>
      <c r="I272" s="390"/>
      <c r="J272" s="54">
        <f>F272*2.87%</f>
        <v>401.8</v>
      </c>
      <c r="K272" s="54">
        <f>F272*3.04%</f>
        <v>425.6</v>
      </c>
      <c r="L272" s="54"/>
      <c r="M272" s="54"/>
      <c r="N272" s="54">
        <v>25</v>
      </c>
      <c r="O272" s="54">
        <v>50</v>
      </c>
      <c r="P272" s="54">
        <f>SUM(G272:O272)</f>
        <v>902.4000000000001</v>
      </c>
      <c r="Q272" s="55">
        <f>(F272-P272)</f>
        <v>13097.6</v>
      </c>
    </row>
    <row r="273" spans="1:17" ht="13.5" customHeight="1">
      <c r="A273" s="389">
        <v>99</v>
      </c>
      <c r="B273" s="240" t="s">
        <v>316</v>
      </c>
      <c r="C273" s="97" t="s">
        <v>325</v>
      </c>
      <c r="D273" s="257" t="s">
        <v>241</v>
      </c>
      <c r="E273" s="240" t="s">
        <v>317</v>
      </c>
      <c r="F273" s="95">
        <v>10000</v>
      </c>
      <c r="G273" s="390"/>
      <c r="H273" s="390"/>
      <c r="I273" s="390"/>
      <c r="J273" s="54">
        <f>F273*2.87%</f>
        <v>287</v>
      </c>
      <c r="K273" s="54">
        <f>F273*3.04%</f>
        <v>304</v>
      </c>
      <c r="L273" s="54"/>
      <c r="M273" s="54"/>
      <c r="N273" s="54">
        <v>25</v>
      </c>
      <c r="O273" s="54">
        <v>50</v>
      </c>
      <c r="P273" s="54">
        <f>SUM(G273:O273)</f>
        <v>666</v>
      </c>
      <c r="Q273" s="55">
        <f>(F273-P273)</f>
        <v>9334</v>
      </c>
    </row>
    <row r="274" spans="1:17" ht="13.5" customHeight="1">
      <c r="A274" s="389"/>
      <c r="B274" s="387"/>
      <c r="C274" s="393"/>
      <c r="D274" s="388"/>
      <c r="E274" s="387"/>
      <c r="F274" s="394"/>
      <c r="G274" s="390"/>
      <c r="H274" s="390"/>
      <c r="I274" s="390"/>
      <c r="J274" s="390"/>
      <c r="K274" s="391"/>
      <c r="L274" s="391"/>
      <c r="M274" s="391"/>
      <c r="N274" s="391"/>
      <c r="O274" s="391"/>
      <c r="P274" s="391"/>
      <c r="Q274" s="392"/>
    </row>
    <row r="275" spans="1:17" ht="13.5" customHeight="1" thickBot="1">
      <c r="A275" s="56"/>
      <c r="B275" s="59"/>
      <c r="C275" s="77"/>
      <c r="D275" s="77"/>
      <c r="E275" s="59"/>
      <c r="F275" s="94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3"/>
    </row>
    <row r="276" spans="1:17" ht="13.5" customHeight="1" thickBot="1">
      <c r="A276" s="255"/>
      <c r="B276" s="125" t="s">
        <v>315</v>
      </c>
      <c r="C276" s="126"/>
      <c r="D276" s="126"/>
      <c r="E276" s="125"/>
      <c r="F276" s="127">
        <f aca="true" t="shared" si="51" ref="F276:Q276">SUM(F271:F275)</f>
        <v>24000</v>
      </c>
      <c r="G276" s="127">
        <f t="shared" si="51"/>
        <v>0</v>
      </c>
      <c r="H276" s="127">
        <f t="shared" si="51"/>
        <v>0</v>
      </c>
      <c r="I276" s="127">
        <f t="shared" si="51"/>
        <v>0</v>
      </c>
      <c r="J276" s="127">
        <f t="shared" si="51"/>
        <v>688.8</v>
      </c>
      <c r="K276" s="127">
        <f t="shared" si="51"/>
        <v>729.6</v>
      </c>
      <c r="L276" s="127">
        <f t="shared" si="51"/>
        <v>0</v>
      </c>
      <c r="M276" s="127">
        <f t="shared" si="51"/>
        <v>0</v>
      </c>
      <c r="N276" s="127">
        <f t="shared" si="51"/>
        <v>50</v>
      </c>
      <c r="O276" s="127">
        <f t="shared" si="51"/>
        <v>100</v>
      </c>
      <c r="P276" s="127">
        <f t="shared" si="51"/>
        <v>1568.4</v>
      </c>
      <c r="Q276" s="305">
        <f t="shared" si="51"/>
        <v>22431.6</v>
      </c>
    </row>
    <row r="277" spans="1:17" ht="13.5" customHeight="1">
      <c r="A277" s="193"/>
      <c r="B277" s="184"/>
      <c r="C277" s="183"/>
      <c r="D277" s="183"/>
      <c r="E277" s="184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85"/>
      <c r="Q277" s="218"/>
    </row>
    <row r="278" spans="1:17" ht="13.5" customHeight="1">
      <c r="A278" s="193"/>
      <c r="B278" s="184"/>
      <c r="C278" s="183"/>
      <c r="D278" s="183"/>
      <c r="E278" s="184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218"/>
    </row>
    <row r="279" spans="1:17" ht="13.5" customHeight="1">
      <c r="A279" s="193"/>
      <c r="B279" s="184"/>
      <c r="C279" s="183"/>
      <c r="D279" s="183"/>
      <c r="E279" s="184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218"/>
    </row>
    <row r="280" spans="1:17" ht="12" customHeight="1" thickBot="1">
      <c r="A280" s="106"/>
      <c r="B280" s="112" t="s">
        <v>266</v>
      </c>
      <c r="C280" s="186"/>
      <c r="D280" s="186"/>
      <c r="E280" s="187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8"/>
    </row>
    <row r="281" spans="1:17" ht="6.75" customHeight="1">
      <c r="A281" s="42"/>
      <c r="B281" s="43"/>
      <c r="C281" s="44"/>
      <c r="D281" s="44"/>
      <c r="E281" s="92"/>
      <c r="F281" s="64"/>
      <c r="G281" s="65"/>
      <c r="H281" s="65"/>
      <c r="I281" s="65"/>
      <c r="J281" s="65"/>
      <c r="K281" s="47"/>
      <c r="L281" s="47"/>
      <c r="M281" s="47"/>
      <c r="N281" s="47"/>
      <c r="O281" s="47"/>
      <c r="P281" s="47">
        <f aca="true" t="shared" si="52" ref="P281:P287">SUM(G281:O281)</f>
        <v>0</v>
      </c>
      <c r="Q281" s="49">
        <f aca="true" t="shared" si="53" ref="Q281:Q287">(F281-P281)</f>
        <v>0</v>
      </c>
    </row>
    <row r="282" spans="1:17" ht="12.75" customHeight="1">
      <c r="A282" s="248">
        <v>100</v>
      </c>
      <c r="B282" s="350" t="s">
        <v>268</v>
      </c>
      <c r="C282" s="97" t="s">
        <v>325</v>
      </c>
      <c r="D282" s="351" t="s">
        <v>241</v>
      </c>
      <c r="E282" s="352" t="s">
        <v>288</v>
      </c>
      <c r="F282" s="353">
        <v>30000</v>
      </c>
      <c r="G282" s="71"/>
      <c r="H282" s="54"/>
      <c r="I282" s="54"/>
      <c r="J282" s="54">
        <f aca="true" t="shared" si="54" ref="J282:J287">F282*2.87%</f>
        <v>861</v>
      </c>
      <c r="K282" s="54">
        <f aca="true" t="shared" si="55" ref="K282:K287">F282*3.04%</f>
        <v>912</v>
      </c>
      <c r="L282" s="54"/>
      <c r="M282" s="54"/>
      <c r="N282" s="54">
        <v>25</v>
      </c>
      <c r="O282" s="54">
        <v>50</v>
      </c>
      <c r="P282" s="54">
        <f t="shared" si="52"/>
        <v>1848</v>
      </c>
      <c r="Q282" s="55">
        <f t="shared" si="53"/>
        <v>28152</v>
      </c>
    </row>
    <row r="283" spans="1:17" ht="12.75" customHeight="1">
      <c r="A283" s="248">
        <v>101</v>
      </c>
      <c r="B283" s="240" t="s">
        <v>2</v>
      </c>
      <c r="C283" s="97" t="s">
        <v>325</v>
      </c>
      <c r="D283" s="53" t="s">
        <v>241</v>
      </c>
      <c r="E283" s="95" t="s">
        <v>323</v>
      </c>
      <c r="F283" s="81">
        <v>22000</v>
      </c>
      <c r="G283" s="68">
        <v>0</v>
      </c>
      <c r="H283" s="68"/>
      <c r="I283" s="68">
        <v>0</v>
      </c>
      <c r="J283" s="68">
        <f t="shared" si="54"/>
        <v>631.4</v>
      </c>
      <c r="K283" s="54">
        <f t="shared" si="55"/>
        <v>668.8</v>
      </c>
      <c r="L283" s="54">
        <v>100</v>
      </c>
      <c r="M283" s="54">
        <v>9770.32</v>
      </c>
      <c r="N283" s="54">
        <v>25</v>
      </c>
      <c r="O283" s="54">
        <v>50</v>
      </c>
      <c r="P283" s="54">
        <f t="shared" si="52"/>
        <v>11245.52</v>
      </c>
      <c r="Q283" s="55">
        <f t="shared" si="53"/>
        <v>10754.48</v>
      </c>
    </row>
    <row r="284" spans="1:17" ht="12.75" customHeight="1">
      <c r="A284" s="248">
        <v>102</v>
      </c>
      <c r="B284" s="346" t="s">
        <v>271</v>
      </c>
      <c r="C284" s="97" t="s">
        <v>325</v>
      </c>
      <c r="D284" s="257" t="s">
        <v>241</v>
      </c>
      <c r="E284" s="240" t="s">
        <v>272</v>
      </c>
      <c r="F284" s="354">
        <v>20000</v>
      </c>
      <c r="G284" s="71"/>
      <c r="H284" s="54"/>
      <c r="I284" s="54"/>
      <c r="J284" s="54">
        <f t="shared" si="54"/>
        <v>574</v>
      </c>
      <c r="K284" s="54">
        <f t="shared" si="55"/>
        <v>608</v>
      </c>
      <c r="L284" s="54"/>
      <c r="M284" s="54"/>
      <c r="N284" s="54">
        <v>25</v>
      </c>
      <c r="O284" s="54">
        <v>50</v>
      </c>
      <c r="P284" s="54">
        <f t="shared" si="52"/>
        <v>1257</v>
      </c>
      <c r="Q284" s="55">
        <f t="shared" si="53"/>
        <v>18743</v>
      </c>
    </row>
    <row r="285" spans="1:17" ht="12.75" customHeight="1">
      <c r="A285" s="248">
        <v>103</v>
      </c>
      <c r="B285" s="346" t="s">
        <v>269</v>
      </c>
      <c r="C285" s="97" t="s">
        <v>325</v>
      </c>
      <c r="D285" s="257" t="s">
        <v>242</v>
      </c>
      <c r="E285" s="240" t="s">
        <v>270</v>
      </c>
      <c r="F285" s="95">
        <v>15000</v>
      </c>
      <c r="G285" s="71"/>
      <c r="H285" s="54"/>
      <c r="I285" s="54"/>
      <c r="J285" s="54">
        <f t="shared" si="54"/>
        <v>430.5</v>
      </c>
      <c r="K285" s="54">
        <f t="shared" si="55"/>
        <v>456</v>
      </c>
      <c r="L285" s="54"/>
      <c r="M285" s="54"/>
      <c r="N285" s="54">
        <v>25</v>
      </c>
      <c r="O285" s="54">
        <v>50</v>
      </c>
      <c r="P285" s="54">
        <f t="shared" si="52"/>
        <v>961.5</v>
      </c>
      <c r="Q285" s="55">
        <f t="shared" si="53"/>
        <v>14038.5</v>
      </c>
    </row>
    <row r="286" spans="1:17" ht="12.75" customHeight="1">
      <c r="A286" s="248">
        <v>104</v>
      </c>
      <c r="B286" s="346" t="s">
        <v>285</v>
      </c>
      <c r="C286" s="97" t="s">
        <v>325</v>
      </c>
      <c r="D286" s="257" t="s">
        <v>242</v>
      </c>
      <c r="E286" s="240" t="s">
        <v>286</v>
      </c>
      <c r="F286" s="362">
        <v>15000</v>
      </c>
      <c r="G286" s="71"/>
      <c r="H286" s="54"/>
      <c r="I286" s="54"/>
      <c r="J286" s="54">
        <f t="shared" si="54"/>
        <v>430.5</v>
      </c>
      <c r="K286" s="54">
        <f t="shared" si="55"/>
        <v>456</v>
      </c>
      <c r="L286" s="54"/>
      <c r="M286" s="54"/>
      <c r="N286" s="54">
        <v>25</v>
      </c>
      <c r="O286" s="54">
        <v>50</v>
      </c>
      <c r="P286" s="54">
        <f>SUM(G286:O286)</f>
        <v>961.5</v>
      </c>
      <c r="Q286" s="55">
        <f>(F286-P286)</f>
        <v>14038.5</v>
      </c>
    </row>
    <row r="287" spans="1:17" ht="12.75" customHeight="1">
      <c r="A287" s="248">
        <v>105</v>
      </c>
      <c r="B287" s="347" t="s">
        <v>273</v>
      </c>
      <c r="C287" s="97" t="s">
        <v>325</v>
      </c>
      <c r="D287" s="257" t="s">
        <v>241</v>
      </c>
      <c r="E287" s="240" t="s">
        <v>274</v>
      </c>
      <c r="F287" s="354">
        <v>10000</v>
      </c>
      <c r="G287" s="98"/>
      <c r="H287" s="68"/>
      <c r="I287" s="54"/>
      <c r="J287" s="54">
        <f t="shared" si="54"/>
        <v>287</v>
      </c>
      <c r="K287" s="54">
        <f t="shared" si="55"/>
        <v>304</v>
      </c>
      <c r="L287" s="54"/>
      <c r="M287" s="54"/>
      <c r="N287" s="54">
        <v>25</v>
      </c>
      <c r="O287" s="54">
        <v>50</v>
      </c>
      <c r="P287" s="54">
        <f t="shared" si="52"/>
        <v>666</v>
      </c>
      <c r="Q287" s="55">
        <f t="shared" si="53"/>
        <v>9334</v>
      </c>
    </row>
    <row r="288" spans="1:17" ht="9" customHeight="1" thickBot="1">
      <c r="A288" s="56"/>
      <c r="B288" s="59"/>
      <c r="C288" s="77"/>
      <c r="D288" s="77"/>
      <c r="E288" s="59"/>
      <c r="F288" s="94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3"/>
    </row>
    <row r="289" spans="1:17" ht="15" customHeight="1" thickBot="1">
      <c r="A289" s="255"/>
      <c r="B289" s="349" t="s">
        <v>267</v>
      </c>
      <c r="C289" s="348"/>
      <c r="D289" s="126"/>
      <c r="E289" s="125"/>
      <c r="F289" s="127">
        <f>SUM(F281:F288)</f>
        <v>112000</v>
      </c>
      <c r="G289" s="127">
        <f aca="true" t="shared" si="56" ref="G289:Q289">SUM(G281:G288)</f>
        <v>0</v>
      </c>
      <c r="H289" s="127">
        <f t="shared" si="56"/>
        <v>0</v>
      </c>
      <c r="I289" s="127">
        <f t="shared" si="56"/>
        <v>0</v>
      </c>
      <c r="J289" s="127">
        <f t="shared" si="56"/>
        <v>3214.4</v>
      </c>
      <c r="K289" s="127">
        <f t="shared" si="56"/>
        <v>3404.8</v>
      </c>
      <c r="L289" s="127">
        <f t="shared" si="56"/>
        <v>100</v>
      </c>
      <c r="M289" s="127">
        <f t="shared" si="56"/>
        <v>9770.32</v>
      </c>
      <c r="N289" s="127">
        <f t="shared" si="56"/>
        <v>150</v>
      </c>
      <c r="O289" s="127">
        <f t="shared" si="56"/>
        <v>300</v>
      </c>
      <c r="P289" s="408">
        <f t="shared" si="56"/>
        <v>16939.52</v>
      </c>
      <c r="Q289" s="409">
        <f t="shared" si="56"/>
        <v>95060.48</v>
      </c>
    </row>
    <row r="290" spans="1:18" ht="7.5" customHeight="1">
      <c r="A290" s="106"/>
      <c r="B290" s="174"/>
      <c r="C290" s="175"/>
      <c r="D290" s="175"/>
      <c r="E290" s="176"/>
      <c r="F290" s="177"/>
      <c r="G290" s="177"/>
      <c r="H290" s="178"/>
      <c r="I290" s="105"/>
      <c r="J290" s="105"/>
      <c r="K290" s="105"/>
      <c r="L290" s="179"/>
      <c r="M290" s="105"/>
      <c r="N290" s="105"/>
      <c r="O290" s="105"/>
      <c r="P290" s="105"/>
      <c r="Q290" s="199"/>
      <c r="R290" s="2"/>
    </row>
    <row r="291" spans="1:18" ht="8.25" customHeight="1">
      <c r="A291" s="106"/>
      <c r="B291" s="174"/>
      <c r="C291" s="175"/>
      <c r="D291" s="175"/>
      <c r="E291" s="176"/>
      <c r="F291" s="177"/>
      <c r="G291" s="177"/>
      <c r="H291" s="178"/>
      <c r="I291" s="105"/>
      <c r="J291" s="105"/>
      <c r="K291" s="105"/>
      <c r="L291" s="179"/>
      <c r="M291" s="105"/>
      <c r="N291" s="105"/>
      <c r="O291" s="105"/>
      <c r="P291" s="105"/>
      <c r="Q291" s="199"/>
      <c r="R291" s="2"/>
    </row>
    <row r="292" spans="1:17" ht="9.75" customHeight="1">
      <c r="A292" s="106"/>
      <c r="B292" s="174"/>
      <c r="C292" s="175"/>
      <c r="D292" s="175"/>
      <c r="E292" s="176"/>
      <c r="F292" s="177"/>
      <c r="G292" s="177"/>
      <c r="H292" s="178"/>
      <c r="I292" s="105"/>
      <c r="J292" s="105"/>
      <c r="K292" s="105"/>
      <c r="L292" s="179"/>
      <c r="M292" s="105"/>
      <c r="N292" s="105"/>
      <c r="O292" s="105"/>
      <c r="P292" s="105"/>
      <c r="Q292" s="199"/>
    </row>
    <row r="293" spans="1:17" ht="9" customHeight="1">
      <c r="A293" s="106"/>
      <c r="B293" s="174"/>
      <c r="C293" s="175"/>
      <c r="D293" s="175"/>
      <c r="E293" s="176"/>
      <c r="F293" s="177"/>
      <c r="G293" s="177"/>
      <c r="H293" s="178"/>
      <c r="I293" s="105"/>
      <c r="J293" s="105"/>
      <c r="K293" s="105"/>
      <c r="L293" s="179"/>
      <c r="M293" s="105"/>
      <c r="N293" s="105"/>
      <c r="O293" s="105"/>
      <c r="P293" s="105"/>
      <c r="Q293" s="199"/>
    </row>
    <row r="294" spans="1:17" ht="9" customHeight="1">
      <c r="A294" s="106"/>
      <c r="B294" s="174"/>
      <c r="C294" s="175"/>
      <c r="D294" s="175"/>
      <c r="E294" s="176"/>
      <c r="F294" s="177"/>
      <c r="G294" s="177"/>
      <c r="H294" s="178"/>
      <c r="I294" s="105"/>
      <c r="J294" s="105"/>
      <c r="K294" s="105"/>
      <c r="L294" s="179"/>
      <c r="M294" s="105"/>
      <c r="N294" s="105"/>
      <c r="O294" s="105"/>
      <c r="P294" s="105"/>
      <c r="Q294" s="199"/>
    </row>
    <row r="295" spans="1:17" ht="3" customHeight="1" thickBot="1">
      <c r="A295" s="106"/>
      <c r="B295" s="174"/>
      <c r="C295" s="175"/>
      <c r="D295" s="175"/>
      <c r="E295" s="176"/>
      <c r="F295" s="177"/>
      <c r="G295" s="177"/>
      <c r="H295" s="178"/>
      <c r="I295" s="105"/>
      <c r="J295" s="105"/>
      <c r="K295" s="105"/>
      <c r="L295" s="179"/>
      <c r="M295" s="105"/>
      <c r="N295" s="105"/>
      <c r="O295" s="105"/>
      <c r="P295" s="105"/>
      <c r="Q295" s="199"/>
    </row>
    <row r="296" spans="1:17" ht="15" customHeight="1" thickBot="1">
      <c r="A296" s="155"/>
      <c r="B296" s="180" t="s">
        <v>159</v>
      </c>
      <c r="C296" s="181"/>
      <c r="D296" s="181"/>
      <c r="E296" s="169"/>
      <c r="F296" s="182">
        <f>SUM(F167+F208+F234+F246+F261+F268+F276+F289)</f>
        <v>1057650</v>
      </c>
      <c r="G296" s="182">
        <f>SUM(G167+G208+G234+G246+G261+G268+G276+G289)</f>
        <v>13682.49</v>
      </c>
      <c r="H296" s="182">
        <f>SUM(H167+H208+H234+H246+H261+H268+H276+H289)</f>
        <v>376</v>
      </c>
      <c r="I296" s="182">
        <f>SUM(I167+I208+I234+I246+I261+I268+I276+I289)</f>
        <v>0</v>
      </c>
      <c r="J296" s="182">
        <f>SUM(J167+J208+J234+J246+J261+J268+J276+J289)</f>
        <v>30354.555000000004</v>
      </c>
      <c r="K296" s="182">
        <f>SUM(K167+K208+K234+K246+K261+K268+K276+K289)</f>
        <v>32152.559999999998</v>
      </c>
      <c r="L296" s="182">
        <f>SUM(L167+L208+L234+L246+L261+L268+L276+L289)</f>
        <v>400</v>
      </c>
      <c r="M296" s="182">
        <f>SUM(M167+M208+M234+M246+M261+M268+M276+M289)</f>
        <v>9770.32</v>
      </c>
      <c r="N296" s="182">
        <f>SUM(N167+N208+N234+N246+N261+N268+N276+N289)</f>
        <v>1475</v>
      </c>
      <c r="O296" s="182">
        <f>SUM(O167+O208+O234+O246+O261+O268+O276+O289)</f>
        <v>2950</v>
      </c>
      <c r="P296" s="182">
        <f>SUM(P167+P208+P234+P246+P261+P268+P276+P289)</f>
        <v>91160.92499999999</v>
      </c>
      <c r="Q296" s="410">
        <f>SUM(Q167+Q208+Q234+Q246+Q261+Q268+Q276+Q289)</f>
        <v>966489.0650000001</v>
      </c>
    </row>
    <row r="297" spans="1:17" ht="15" customHeight="1">
      <c r="A297" s="216"/>
      <c r="B297" s="102"/>
      <c r="C297" s="243"/>
      <c r="D297" s="243"/>
      <c r="E297" s="151"/>
      <c r="F297" s="244"/>
      <c r="G297" s="244"/>
      <c r="H297" s="244"/>
      <c r="I297" s="244"/>
      <c r="J297" s="244"/>
      <c r="K297" s="244"/>
      <c r="L297" s="244"/>
      <c r="M297" s="244"/>
      <c r="N297" s="244"/>
      <c r="O297" s="245"/>
      <c r="P297" s="244"/>
      <c r="Q297" s="246"/>
    </row>
    <row r="298" spans="1:17" ht="12" customHeight="1" thickBot="1">
      <c r="A298" s="113"/>
      <c r="B298" s="114"/>
      <c r="C298" s="115"/>
      <c r="D298" s="115"/>
      <c r="E298" s="116"/>
      <c r="F298" s="117"/>
      <c r="G298" s="117"/>
      <c r="H298" s="118"/>
      <c r="I298" s="118"/>
      <c r="J298" s="118"/>
      <c r="K298" s="118"/>
      <c r="L298" s="119"/>
      <c r="M298" s="118"/>
      <c r="N298" s="118"/>
      <c r="O298" s="118"/>
      <c r="P298" s="118"/>
      <c r="Q298" s="120"/>
    </row>
    <row r="299" spans="1:17" ht="13.5" thickBot="1">
      <c r="A299" s="121"/>
      <c r="B299" s="122" t="s">
        <v>26</v>
      </c>
      <c r="C299" s="122"/>
      <c r="D299" s="122"/>
      <c r="E299" s="122"/>
      <c r="F299" s="219">
        <f>SUM(F54+F69+F79+F86+F154+F296)</f>
        <v>3478250</v>
      </c>
      <c r="G299" s="219">
        <f>SUM(G54+G69+G79+G86+G154+G296)</f>
        <v>185534.45999999996</v>
      </c>
      <c r="H299" s="219">
        <f>SUM(H54+H69+H79+H86+H154+H296)</f>
        <v>1880</v>
      </c>
      <c r="I299" s="219">
        <f>SUM(I54+I69+I79+I86+I154+I296)</f>
        <v>7140.719999999999</v>
      </c>
      <c r="J299" s="219">
        <f>SUM(J54+J69+J79+J86+J154+J296)</f>
        <v>99825.77500000001</v>
      </c>
      <c r="K299" s="219">
        <f>SUM(K54+K69+K79+K86+K154+K296)</f>
        <v>103033.2</v>
      </c>
      <c r="L299" s="219">
        <f>SUM(L54+L69+L79+L86+L154+L296)</f>
        <v>1440</v>
      </c>
      <c r="M299" s="219">
        <f>SUM(M54+M69+M79+M86+M154+M296)</f>
        <v>37737.72</v>
      </c>
      <c r="N299" s="219">
        <f>SUM(N54+N69+N79+N86+N154+N296)</f>
        <v>2625</v>
      </c>
      <c r="O299" s="219">
        <f>SUM(O54+O69+O79+O86+O154+O296)</f>
        <v>5250</v>
      </c>
      <c r="P299" s="219">
        <f>SUM(P54+P69+P79+P86+P154+P296)</f>
        <v>444466.87499999994</v>
      </c>
      <c r="Q299" s="370">
        <f>SUM(Q54+Q69+Q79+Q86+Q154+Q296)</f>
        <v>3033783.115</v>
      </c>
    </row>
    <row r="300" spans="6:17" ht="12.75"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406" t="s">
        <v>0</v>
      </c>
    </row>
    <row r="301" spans="6:17" ht="12.75">
      <c r="F301" s="24"/>
      <c r="J301" s="277"/>
      <c r="K301" s="277"/>
      <c r="Q301" s="407" t="s">
        <v>322</v>
      </c>
    </row>
    <row r="302" ht="12.75">
      <c r="Q302" s="20"/>
    </row>
    <row r="304" spans="2:17" ht="12.75">
      <c r="B304" s="7"/>
      <c r="E304" s="7"/>
      <c r="H304" s="7"/>
      <c r="I304" s="7"/>
      <c r="J304" s="7"/>
      <c r="N304" s="7"/>
      <c r="O304" s="7"/>
      <c r="P304" s="7"/>
      <c r="Q304" s="19"/>
    </row>
    <row r="305" spans="2:17" ht="14.25">
      <c r="B305" s="145" t="s">
        <v>105</v>
      </c>
      <c r="C305" s="146"/>
      <c r="D305" s="146"/>
      <c r="E305" s="145" t="s">
        <v>106</v>
      </c>
      <c r="F305" s="147"/>
      <c r="G305" s="147"/>
      <c r="H305" s="423" t="s">
        <v>110</v>
      </c>
      <c r="I305" s="423"/>
      <c r="J305" s="423"/>
      <c r="K305" s="143"/>
      <c r="L305" s="36"/>
      <c r="M305" s="147"/>
      <c r="N305" s="422" t="s">
        <v>107</v>
      </c>
      <c r="O305" s="422"/>
      <c r="P305" s="422"/>
      <c r="Q305" s="20"/>
    </row>
    <row r="306" spans="2:17" ht="14.25">
      <c r="B306" s="145" t="s">
        <v>12</v>
      </c>
      <c r="C306" s="35"/>
      <c r="D306" s="35"/>
      <c r="E306" s="360" t="s">
        <v>277</v>
      </c>
      <c r="F306" s="147"/>
      <c r="G306" s="147"/>
      <c r="H306" s="422" t="s">
        <v>111</v>
      </c>
      <c r="I306" s="422"/>
      <c r="J306" s="422"/>
      <c r="K306" s="144"/>
      <c r="L306" s="147"/>
      <c r="M306" s="147"/>
      <c r="N306" s="422" t="s">
        <v>28</v>
      </c>
      <c r="O306" s="422"/>
      <c r="P306" s="422"/>
      <c r="Q306" s="12"/>
    </row>
    <row r="310" ht="12.75">
      <c r="B310" s="24"/>
    </row>
    <row r="311" spans="2:3" ht="12.75">
      <c r="B311" s="24"/>
      <c r="C311" s="24"/>
    </row>
    <row r="312" ht="12.75">
      <c r="B312" s="24"/>
    </row>
  </sheetData>
  <sheetProtection/>
  <mergeCells count="17">
    <mergeCell ref="G253:N253"/>
    <mergeCell ref="B5:Q5"/>
    <mergeCell ref="B7:Q7"/>
    <mergeCell ref="B6:Q6"/>
    <mergeCell ref="N306:P306"/>
    <mergeCell ref="N305:P305"/>
    <mergeCell ref="H305:J305"/>
    <mergeCell ref="H306:J306"/>
    <mergeCell ref="A9:Q9"/>
    <mergeCell ref="G11:N11"/>
    <mergeCell ref="A252:Q252"/>
    <mergeCell ref="A58:Q58"/>
    <mergeCell ref="G60:N60"/>
    <mergeCell ref="A124:Q124"/>
    <mergeCell ref="G125:N125"/>
    <mergeCell ref="A193:Q193"/>
    <mergeCell ref="G194:N194"/>
  </mergeCells>
  <printOptions/>
  <pageMargins left="0.24" right="0.17" top="0.41" bottom="0.19" header="0.3" footer="0.26"/>
  <pageSetup horizontalDpi="600" verticalDpi="600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O48"/>
  <sheetViews>
    <sheetView zoomScalePageLayoutView="0" workbookViewId="0" topLeftCell="A22">
      <selection activeCell="B17" sqref="B17:F48"/>
    </sheetView>
  </sheetViews>
  <sheetFormatPr defaultColWidth="10.8515625" defaultRowHeight="12.75"/>
  <cols>
    <col min="1" max="1" width="5.7109375" style="0" customWidth="1"/>
    <col min="2" max="2" width="10.8515625" style="0" customWidth="1"/>
    <col min="3" max="3" width="24.00390625" style="0" customWidth="1"/>
    <col min="4" max="4" width="3.28125" style="0" customWidth="1"/>
    <col min="5" max="5" width="10.8515625" style="0" customWidth="1"/>
    <col min="6" max="7" width="14.421875" style="0" customWidth="1"/>
  </cols>
  <sheetData>
    <row r="10" spans="3:10" ht="12.75">
      <c r="C10" s="22" t="s">
        <v>0</v>
      </c>
      <c r="J10" s="22"/>
    </row>
    <row r="11" spans="3:10" ht="12.75">
      <c r="C11" s="23" t="s">
        <v>71</v>
      </c>
      <c r="J11" s="23"/>
    </row>
    <row r="12" spans="3:10" ht="12.75">
      <c r="C12" s="23" t="s">
        <v>70</v>
      </c>
      <c r="J12" s="23"/>
    </row>
    <row r="17" spans="3:14" ht="18">
      <c r="C17" s="424" t="s">
        <v>85</v>
      </c>
      <c r="D17" s="424"/>
      <c r="E17" s="424"/>
      <c r="F17" s="424"/>
      <c r="G17" s="25"/>
      <c r="J17" s="428"/>
      <c r="K17" s="428"/>
      <c r="L17" s="428"/>
      <c r="M17" s="428"/>
      <c r="N17" s="25"/>
    </row>
    <row r="18" spans="3:14" ht="12.75">
      <c r="C18" s="26"/>
      <c r="D18" s="26"/>
      <c r="E18" s="26"/>
      <c r="F18" s="26"/>
      <c r="G18" s="25"/>
      <c r="J18" s="26"/>
      <c r="K18" s="26"/>
      <c r="L18" s="26"/>
      <c r="M18" s="26"/>
      <c r="N18" s="25"/>
    </row>
    <row r="19" spans="2:14" ht="14.25">
      <c r="B19" s="327" t="s">
        <v>99</v>
      </c>
      <c r="C19" s="316"/>
      <c r="D19" s="316" t="s">
        <v>98</v>
      </c>
      <c r="E19" s="329" t="s">
        <v>245</v>
      </c>
      <c r="F19" s="329"/>
      <c r="G19" s="330"/>
      <c r="I19" s="3"/>
      <c r="J19" s="26"/>
      <c r="K19" s="26"/>
      <c r="L19" s="27"/>
      <c r="M19" s="27"/>
      <c r="N19" s="27"/>
    </row>
    <row r="20" spans="1:14" ht="14.25">
      <c r="A20" s="24"/>
      <c r="B20" s="327"/>
      <c r="C20" s="315"/>
      <c r="D20" s="315"/>
      <c r="E20" s="329"/>
      <c r="F20" s="329"/>
      <c r="G20" s="330"/>
      <c r="H20" s="24"/>
      <c r="I20" s="3"/>
      <c r="L20" s="27"/>
      <c r="M20" s="27"/>
      <c r="N20" s="27"/>
    </row>
    <row r="21" spans="1:15" ht="14.25">
      <c r="A21" s="24"/>
      <c r="B21" s="327" t="s">
        <v>95</v>
      </c>
      <c r="C21" s="315"/>
      <c r="D21" s="315"/>
      <c r="E21" s="317" t="s">
        <v>220</v>
      </c>
      <c r="F21" s="318"/>
      <c r="G21" s="321"/>
      <c r="H21" s="24"/>
      <c r="I21" s="24"/>
      <c r="L21" s="1"/>
      <c r="M21" s="2"/>
      <c r="N21" s="2"/>
      <c r="O21" s="2"/>
    </row>
    <row r="22" spans="2:14" ht="14.25">
      <c r="B22" s="328" t="s">
        <v>246</v>
      </c>
      <c r="C22" s="315"/>
      <c r="D22" s="315" t="s">
        <v>98</v>
      </c>
      <c r="E22" s="329" t="s">
        <v>221</v>
      </c>
      <c r="F22" s="319"/>
      <c r="G22" s="311"/>
      <c r="I22" s="24"/>
      <c r="K22" s="24"/>
      <c r="L22" s="27"/>
      <c r="M22" s="427"/>
      <c r="N22" s="427"/>
    </row>
    <row r="23" spans="2:14" ht="14.25">
      <c r="B23" s="327" t="s">
        <v>243</v>
      </c>
      <c r="C23" s="317"/>
      <c r="D23" s="315"/>
      <c r="E23" s="317" t="s">
        <v>217</v>
      </c>
      <c r="F23" s="318"/>
      <c r="G23" s="321"/>
      <c r="H23" s="2"/>
      <c r="I23" s="321"/>
      <c r="J23" s="2"/>
      <c r="K23" s="321"/>
      <c r="L23" s="27"/>
      <c r="M23" s="2"/>
      <c r="N23" s="2"/>
    </row>
    <row r="24" spans="2:14" ht="14.25">
      <c r="B24" s="315"/>
      <c r="C24" s="317"/>
      <c r="D24" s="315"/>
      <c r="E24" s="317"/>
      <c r="F24" s="318"/>
      <c r="G24" s="321"/>
      <c r="H24" s="2"/>
      <c r="I24" s="321"/>
      <c r="J24" s="2"/>
      <c r="K24" s="321"/>
      <c r="L24" s="27"/>
      <c r="M24" s="2"/>
      <c r="N24" s="2"/>
    </row>
    <row r="25" spans="1:14" ht="14.25">
      <c r="A25" s="30" t="s">
        <v>86</v>
      </c>
      <c r="B25" s="312" t="s">
        <v>96</v>
      </c>
      <c r="C25" s="312"/>
      <c r="D25" s="312" t="s">
        <v>98</v>
      </c>
      <c r="E25" s="313"/>
      <c r="F25" s="313">
        <v>13200</v>
      </c>
      <c r="G25" s="8"/>
      <c r="H25" s="322"/>
      <c r="I25" s="321"/>
      <c r="J25" s="2"/>
      <c r="K25" s="321"/>
      <c r="L25" s="323"/>
      <c r="M25" s="323"/>
      <c r="N25" s="323"/>
    </row>
    <row r="26" spans="1:14" ht="14.25">
      <c r="A26" s="30" t="s">
        <v>100</v>
      </c>
      <c r="B26" s="312" t="s">
        <v>97</v>
      </c>
      <c r="C26" s="312"/>
      <c r="D26" s="312"/>
      <c r="E26" s="313">
        <f>SUM(E28:E37)</f>
        <v>855.1199999999999</v>
      </c>
      <c r="F26" s="320"/>
      <c r="G26" s="8"/>
      <c r="H26" s="322"/>
      <c r="I26" s="321"/>
      <c r="J26" s="2"/>
      <c r="K26" s="2"/>
      <c r="L26" s="323"/>
      <c r="M26" s="323"/>
      <c r="N26" s="323"/>
    </row>
    <row r="27" spans="1:14" ht="14.25">
      <c r="A27" s="31"/>
      <c r="B27" s="315"/>
      <c r="C27" s="315"/>
      <c r="D27" s="315" t="s">
        <v>98</v>
      </c>
      <c r="E27" s="320"/>
      <c r="F27" s="320"/>
      <c r="G27" s="8"/>
      <c r="H27" s="324"/>
      <c r="I27" s="321"/>
      <c r="J27" s="325"/>
      <c r="K27" s="321"/>
      <c r="L27" s="323"/>
      <c r="M27" s="323"/>
      <c r="N27" s="323"/>
    </row>
    <row r="28" spans="1:14" ht="14.25">
      <c r="A28" s="31"/>
      <c r="B28" s="315" t="s">
        <v>87</v>
      </c>
      <c r="C28" s="315"/>
      <c r="D28" s="315" t="s">
        <v>98</v>
      </c>
      <c r="E28" s="320">
        <v>0</v>
      </c>
      <c r="F28" s="320"/>
      <c r="G28" s="8"/>
      <c r="H28" s="324"/>
      <c r="I28" s="325"/>
      <c r="J28" s="325"/>
      <c r="K28" s="321"/>
      <c r="L28" s="323"/>
      <c r="M28" s="323"/>
      <c r="N28" s="323"/>
    </row>
    <row r="29" spans="1:14" ht="14.25">
      <c r="A29" s="31"/>
      <c r="B29" s="315" t="s">
        <v>88</v>
      </c>
      <c r="C29" s="315"/>
      <c r="D29" s="315" t="s">
        <v>98</v>
      </c>
      <c r="E29" s="320">
        <v>0</v>
      </c>
      <c r="F29" s="320"/>
      <c r="G29" s="8"/>
      <c r="H29" s="324"/>
      <c r="I29" s="325"/>
      <c r="J29" s="325"/>
      <c r="K29" s="321"/>
      <c r="L29" s="323"/>
      <c r="M29" s="323"/>
      <c r="N29" s="323"/>
    </row>
    <row r="30" spans="1:14" ht="14.25">
      <c r="A30" s="31"/>
      <c r="B30" s="315" t="s">
        <v>89</v>
      </c>
      <c r="C30" s="315"/>
      <c r="D30" s="315" t="s">
        <v>98</v>
      </c>
      <c r="E30" s="320">
        <v>0</v>
      </c>
      <c r="F30" s="320"/>
      <c r="G30" s="8"/>
      <c r="H30" s="324"/>
      <c r="I30" s="325"/>
      <c r="J30" s="325"/>
      <c r="K30" s="321"/>
      <c r="L30" s="323"/>
      <c r="M30" s="323"/>
      <c r="N30" s="323"/>
    </row>
    <row r="31" spans="1:15" ht="14.25">
      <c r="A31" s="31"/>
      <c r="B31" s="315" t="s">
        <v>90</v>
      </c>
      <c r="C31" s="315"/>
      <c r="D31" s="315" t="s">
        <v>98</v>
      </c>
      <c r="E31" s="320">
        <v>401.28</v>
      </c>
      <c r="F31" s="320"/>
      <c r="G31" s="8"/>
      <c r="H31" s="324"/>
      <c r="I31" s="325"/>
      <c r="J31" s="325"/>
      <c r="K31" s="321"/>
      <c r="L31" s="323"/>
      <c r="M31" s="323"/>
      <c r="N31" s="323"/>
      <c r="O31" s="2"/>
    </row>
    <row r="32" spans="1:15" ht="14.25">
      <c r="A32" s="31"/>
      <c r="B32" s="315" t="s">
        <v>91</v>
      </c>
      <c r="C32" s="315"/>
      <c r="D32" s="315" t="s">
        <v>98</v>
      </c>
      <c r="E32" s="320">
        <v>378.84</v>
      </c>
      <c r="F32" s="320"/>
      <c r="G32" s="8"/>
      <c r="H32" s="324"/>
      <c r="I32" s="325"/>
      <c r="J32" s="325"/>
      <c r="K32" s="321"/>
      <c r="L32" s="323"/>
      <c r="M32" s="323"/>
      <c r="N32" s="323"/>
      <c r="O32" s="33">
        <f>J32*2.87%</f>
        <v>0</v>
      </c>
    </row>
    <row r="33" spans="1:14" ht="14.25">
      <c r="A33" s="31"/>
      <c r="B33" s="315" t="s">
        <v>21</v>
      </c>
      <c r="C33" s="315"/>
      <c r="D33" s="315" t="s">
        <v>98</v>
      </c>
      <c r="E33" s="320">
        <v>25</v>
      </c>
      <c r="F33" s="320"/>
      <c r="G33" s="8"/>
      <c r="H33" s="324"/>
      <c r="I33" s="325"/>
      <c r="J33" s="325"/>
      <c r="K33" s="321"/>
      <c r="L33" s="323"/>
      <c r="M33" s="323"/>
      <c r="N33" s="323"/>
    </row>
    <row r="34" spans="1:14" ht="14.25">
      <c r="A34" s="31"/>
      <c r="B34" s="315" t="s">
        <v>92</v>
      </c>
      <c r="C34" s="315"/>
      <c r="D34" s="315" t="s">
        <v>98</v>
      </c>
      <c r="E34" s="320">
        <v>0</v>
      </c>
      <c r="F34" s="320"/>
      <c r="G34" s="8"/>
      <c r="H34" s="324"/>
      <c r="I34" s="325"/>
      <c r="J34" s="325"/>
      <c r="K34" s="321"/>
      <c r="L34" s="323"/>
      <c r="M34" s="323"/>
      <c r="N34" s="323"/>
    </row>
    <row r="35" spans="1:14" ht="14.25">
      <c r="A35" s="31"/>
      <c r="B35" s="315" t="s">
        <v>93</v>
      </c>
      <c r="C35" s="315"/>
      <c r="D35" s="315" t="s">
        <v>98</v>
      </c>
      <c r="E35" s="320">
        <v>0</v>
      </c>
      <c r="F35" s="320"/>
      <c r="G35" s="8"/>
      <c r="H35" s="324"/>
      <c r="I35" s="325"/>
      <c r="J35" s="325"/>
      <c r="K35" s="321"/>
      <c r="L35" s="323"/>
      <c r="M35" s="323"/>
      <c r="N35" s="323"/>
    </row>
    <row r="36" spans="1:14" ht="14.25">
      <c r="A36" s="31"/>
      <c r="B36" s="315" t="s">
        <v>94</v>
      </c>
      <c r="C36" s="315"/>
      <c r="D36" s="315"/>
      <c r="E36" s="320">
        <v>50</v>
      </c>
      <c r="F36" s="320"/>
      <c r="G36" s="8"/>
      <c r="H36" s="324"/>
      <c r="I36" s="325"/>
      <c r="J36" s="2"/>
      <c r="K36" s="2"/>
      <c r="L36" s="323"/>
      <c r="M36" s="323"/>
      <c r="N36" s="323"/>
    </row>
    <row r="37" spans="1:14" ht="14.25">
      <c r="A37" s="31"/>
      <c r="B37" s="315"/>
      <c r="C37" s="315"/>
      <c r="D37" s="315"/>
      <c r="E37" s="320"/>
      <c r="F37" s="320"/>
      <c r="G37" s="8"/>
      <c r="H37" s="324"/>
      <c r="I37" s="2"/>
      <c r="J37" s="2"/>
      <c r="K37" s="2"/>
      <c r="L37" s="323"/>
      <c r="M37" s="323"/>
      <c r="N37" s="323"/>
    </row>
    <row r="38" spans="1:14" ht="16.5" thickBot="1">
      <c r="A38" s="30" t="s">
        <v>101</v>
      </c>
      <c r="B38" s="312" t="s">
        <v>244</v>
      </c>
      <c r="C38" s="312"/>
      <c r="D38" s="312"/>
      <c r="E38" s="313"/>
      <c r="F38" s="331">
        <f>SUM(F25-E26)</f>
        <v>12344.880000000001</v>
      </c>
      <c r="G38" s="8"/>
      <c r="H38" s="322"/>
      <c r="I38" s="326"/>
      <c r="J38" s="326"/>
      <c r="K38" s="326"/>
      <c r="L38" s="32"/>
      <c r="M38" s="32"/>
      <c r="N38" s="323"/>
    </row>
    <row r="39" spans="1:14" ht="15" thickTop="1">
      <c r="A39" s="30"/>
      <c r="B39" s="312"/>
      <c r="C39" s="312"/>
      <c r="D39" s="312"/>
      <c r="E39" s="313"/>
      <c r="F39" s="314"/>
      <c r="G39" s="8"/>
      <c r="H39" s="322"/>
      <c r="I39" s="326"/>
      <c r="J39" s="326"/>
      <c r="K39" s="326"/>
      <c r="L39" s="32"/>
      <c r="M39" s="32"/>
      <c r="N39" s="323"/>
    </row>
    <row r="40" spans="1:14" ht="12.75">
      <c r="A40" s="30"/>
      <c r="B40" s="28"/>
      <c r="C40" s="28"/>
      <c r="D40" s="28"/>
      <c r="E40" s="29"/>
      <c r="F40" s="32"/>
      <c r="G40" s="8"/>
      <c r="H40" s="322"/>
      <c r="I40" s="326"/>
      <c r="J40" s="326"/>
      <c r="K40" s="326"/>
      <c r="L40" s="32"/>
      <c r="M40" s="32"/>
      <c r="N40" s="323"/>
    </row>
    <row r="41" spans="1:14" ht="12.75">
      <c r="A41" s="30"/>
      <c r="B41" s="28"/>
      <c r="C41" s="28"/>
      <c r="D41" s="28"/>
      <c r="E41" s="29"/>
      <c r="F41" s="32"/>
      <c r="G41" s="8"/>
      <c r="H41" s="322"/>
      <c r="I41" s="326"/>
      <c r="J41" s="326"/>
      <c r="K41" s="326"/>
      <c r="L41" s="32"/>
      <c r="M41" s="32"/>
      <c r="N41" s="323"/>
    </row>
    <row r="42" spans="8:14" ht="12.75">
      <c r="H42" s="2"/>
      <c r="I42" s="2"/>
      <c r="J42" s="2"/>
      <c r="K42" s="2"/>
      <c r="L42" s="2"/>
      <c r="M42" s="2"/>
      <c r="N42" s="2"/>
    </row>
    <row r="43" spans="8:14" ht="12.75">
      <c r="H43" s="2"/>
      <c r="I43" s="2"/>
      <c r="J43" s="2"/>
      <c r="K43" s="2"/>
      <c r="L43" s="2"/>
      <c r="M43" s="2"/>
      <c r="N43" s="2"/>
    </row>
    <row r="44" spans="8:14" ht="12.75">
      <c r="H44" s="2"/>
      <c r="I44" s="2"/>
      <c r="J44" s="2"/>
      <c r="K44" s="2"/>
      <c r="L44" s="2"/>
      <c r="M44" s="2"/>
      <c r="N44" s="2"/>
    </row>
    <row r="45" spans="8:14" ht="12.75">
      <c r="H45" s="2"/>
      <c r="I45" s="2"/>
      <c r="J45" s="2"/>
      <c r="K45" s="2"/>
      <c r="L45" s="2"/>
      <c r="M45" s="2"/>
      <c r="N45" s="2"/>
    </row>
    <row r="46" spans="2:14" ht="12.75">
      <c r="B46" s="7"/>
      <c r="C46" s="7"/>
      <c r="H46" s="2"/>
      <c r="I46" s="2"/>
      <c r="J46" s="2"/>
      <c r="K46" s="2"/>
      <c r="L46" s="2"/>
      <c r="M46" s="2"/>
      <c r="N46" s="2"/>
    </row>
    <row r="47" spans="2:14" ht="12.75">
      <c r="B47" s="425" t="s">
        <v>102</v>
      </c>
      <c r="C47" s="425"/>
      <c r="H47" s="2"/>
      <c r="I47" s="426"/>
      <c r="J47" s="426"/>
      <c r="K47" s="2"/>
      <c r="L47" s="2"/>
      <c r="M47" s="2"/>
      <c r="N47" s="2"/>
    </row>
    <row r="48" spans="2:14" ht="12.75">
      <c r="B48" s="429" t="s">
        <v>12</v>
      </c>
      <c r="C48" s="429"/>
      <c r="H48" s="2"/>
      <c r="I48" s="2"/>
      <c r="J48" s="2"/>
      <c r="K48" s="2"/>
      <c r="L48" s="2"/>
      <c r="M48" s="2"/>
      <c r="N48" s="2"/>
    </row>
  </sheetData>
  <sheetProtection/>
  <mergeCells count="6">
    <mergeCell ref="C17:F17"/>
    <mergeCell ref="B47:C47"/>
    <mergeCell ref="I47:J47"/>
    <mergeCell ref="M22:N22"/>
    <mergeCell ref="J17:M17"/>
    <mergeCell ref="B48:C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M147"/>
  <sheetViews>
    <sheetView zoomScalePageLayoutView="0" workbookViewId="0" topLeftCell="A1">
      <selection activeCell="L76" sqref="L76:M78"/>
    </sheetView>
  </sheetViews>
  <sheetFormatPr defaultColWidth="10.8515625" defaultRowHeight="12.75"/>
  <cols>
    <col min="1" max="1" width="7.421875" style="0" customWidth="1"/>
    <col min="2" max="2" width="26.8515625" style="0" customWidth="1"/>
    <col min="3" max="3" width="1.57421875" style="0" customWidth="1"/>
    <col min="4" max="5" width="10.8515625" style="0" customWidth="1"/>
    <col min="6" max="6" width="18.421875" style="0" customWidth="1"/>
  </cols>
  <sheetData>
    <row r="9" spans="3:7" ht="18">
      <c r="C9" s="424" t="s">
        <v>248</v>
      </c>
      <c r="D9" s="424"/>
      <c r="E9" s="424"/>
      <c r="F9" s="424"/>
      <c r="G9" s="424"/>
    </row>
    <row r="10" spans="3:6" ht="12.75">
      <c r="C10" s="26"/>
      <c r="D10" s="26"/>
      <c r="E10" s="26"/>
      <c r="F10" s="26"/>
    </row>
    <row r="11" spans="2:6" ht="14.25">
      <c r="B11" s="327" t="s">
        <v>99</v>
      </c>
      <c r="C11" s="316"/>
      <c r="D11" s="332" t="s">
        <v>98</v>
      </c>
      <c r="E11" s="329" t="s">
        <v>247</v>
      </c>
      <c r="F11" s="329"/>
    </row>
    <row r="12" spans="2:6" ht="14.25">
      <c r="B12" s="327"/>
      <c r="C12" s="315"/>
      <c r="D12" s="315"/>
      <c r="E12" s="329"/>
      <c r="F12" s="329"/>
    </row>
    <row r="13" spans="2:6" ht="14.25">
      <c r="B13" s="327" t="s">
        <v>95</v>
      </c>
      <c r="C13" s="315"/>
      <c r="D13" s="332" t="s">
        <v>98</v>
      </c>
      <c r="E13" s="317" t="s">
        <v>220</v>
      </c>
      <c r="F13" s="318"/>
    </row>
    <row r="14" spans="2:6" ht="14.25">
      <c r="B14" s="328" t="s">
        <v>246</v>
      </c>
      <c r="C14" s="315"/>
      <c r="D14" s="315" t="s">
        <v>98</v>
      </c>
      <c r="E14" s="329" t="s">
        <v>221</v>
      </c>
      <c r="F14" s="319"/>
    </row>
    <row r="15" spans="2:6" ht="14.25">
      <c r="B15" s="327" t="s">
        <v>243</v>
      </c>
      <c r="C15" s="317"/>
      <c r="D15" s="315"/>
      <c r="E15" s="317" t="s">
        <v>217</v>
      </c>
      <c r="F15" s="318"/>
    </row>
    <row r="16" spans="2:6" ht="14.25">
      <c r="B16" s="315"/>
      <c r="C16" s="317"/>
      <c r="D16" s="315"/>
      <c r="E16" s="317"/>
      <c r="F16" s="318"/>
    </row>
    <row r="17" spans="2:6" ht="14.25">
      <c r="B17" s="312" t="s">
        <v>96</v>
      </c>
      <c r="C17" s="312"/>
      <c r="D17" s="312" t="s">
        <v>98</v>
      </c>
      <c r="E17" s="313"/>
      <c r="F17" s="313">
        <v>13200</v>
      </c>
    </row>
    <row r="18" spans="2:6" ht="14.25">
      <c r="B18" s="312" t="s">
        <v>97</v>
      </c>
      <c r="C18" s="312"/>
      <c r="D18" s="312"/>
      <c r="E18" s="313">
        <f>SUM(E20:E29)</f>
        <v>855.1199999999999</v>
      </c>
      <c r="F18" s="320"/>
    </row>
    <row r="19" spans="2:6" ht="14.25">
      <c r="B19" s="315"/>
      <c r="C19" s="315"/>
      <c r="D19" s="315" t="s">
        <v>98</v>
      </c>
      <c r="E19" s="320"/>
      <c r="F19" s="320"/>
    </row>
    <row r="20" spans="2:6" ht="14.25">
      <c r="B20" s="315" t="s">
        <v>87</v>
      </c>
      <c r="C20" s="315"/>
      <c r="D20" s="315" t="s">
        <v>98</v>
      </c>
      <c r="E20" s="320">
        <v>0</v>
      </c>
      <c r="F20" s="320"/>
    </row>
    <row r="21" spans="2:6" ht="14.25">
      <c r="B21" s="315" t="s">
        <v>88</v>
      </c>
      <c r="C21" s="315"/>
      <c r="D21" s="315" t="s">
        <v>98</v>
      </c>
      <c r="E21" s="320">
        <v>0</v>
      </c>
      <c r="F21" s="320"/>
    </row>
    <row r="22" spans="2:6" ht="14.25">
      <c r="B22" s="315" t="s">
        <v>89</v>
      </c>
      <c r="C22" s="315"/>
      <c r="D22" s="315" t="s">
        <v>98</v>
      </c>
      <c r="E22" s="320">
        <v>0</v>
      </c>
      <c r="F22" s="320"/>
    </row>
    <row r="23" spans="2:6" ht="14.25">
      <c r="B23" s="315" t="s">
        <v>90</v>
      </c>
      <c r="C23" s="315"/>
      <c r="D23" s="315" t="s">
        <v>98</v>
      </c>
      <c r="E23" s="320">
        <v>401.28</v>
      </c>
      <c r="F23" s="320"/>
    </row>
    <row r="24" spans="2:6" ht="14.25">
      <c r="B24" s="315" t="s">
        <v>91</v>
      </c>
      <c r="C24" s="315"/>
      <c r="D24" s="315" t="s">
        <v>98</v>
      </c>
      <c r="E24" s="320">
        <v>378.84</v>
      </c>
      <c r="F24" s="320"/>
    </row>
    <row r="25" spans="2:6" ht="14.25">
      <c r="B25" s="315" t="s">
        <v>21</v>
      </c>
      <c r="C25" s="315"/>
      <c r="D25" s="315" t="s">
        <v>98</v>
      </c>
      <c r="E25" s="320">
        <v>25</v>
      </c>
      <c r="F25" s="320"/>
    </row>
    <row r="26" spans="2:6" ht="14.25">
      <c r="B26" s="315" t="s">
        <v>92</v>
      </c>
      <c r="C26" s="315"/>
      <c r="D26" s="315" t="s">
        <v>98</v>
      </c>
      <c r="E26" s="320">
        <v>0</v>
      </c>
      <c r="F26" s="320"/>
    </row>
    <row r="27" spans="2:6" ht="14.25">
      <c r="B27" s="315" t="s">
        <v>93</v>
      </c>
      <c r="C27" s="315"/>
      <c r="D27" s="315" t="s">
        <v>98</v>
      </c>
      <c r="E27" s="320">
        <v>0</v>
      </c>
      <c r="F27" s="320"/>
    </row>
    <row r="28" spans="2:6" ht="14.25">
      <c r="B28" s="315" t="s">
        <v>94</v>
      </c>
      <c r="C28" s="315"/>
      <c r="D28" s="315"/>
      <c r="E28" s="320">
        <v>50</v>
      </c>
      <c r="F28" s="320"/>
    </row>
    <row r="29" spans="2:6" ht="14.25">
      <c r="B29" s="315"/>
      <c r="C29" s="315"/>
      <c r="D29" s="315"/>
      <c r="E29" s="320"/>
      <c r="F29" s="320"/>
    </row>
    <row r="30" spans="2:6" ht="16.5" thickBot="1">
      <c r="B30" s="312" t="s">
        <v>244</v>
      </c>
      <c r="C30" s="312"/>
      <c r="D30" s="312"/>
      <c r="E30" s="313"/>
      <c r="F30" s="331">
        <f>SUM(F17-E18)</f>
        <v>12344.880000000001</v>
      </c>
    </row>
    <row r="31" spans="2:6" ht="15" thickTop="1">
      <c r="B31" s="312"/>
      <c r="C31" s="312"/>
      <c r="D31" s="312"/>
      <c r="E31" s="313"/>
      <c r="F31" s="314"/>
    </row>
    <row r="32" spans="2:6" ht="12.75">
      <c r="B32" s="28"/>
      <c r="C32" s="28"/>
      <c r="D32" s="28"/>
      <c r="E32" s="29"/>
      <c r="F32" s="32"/>
    </row>
    <row r="33" spans="2:6" ht="12.75">
      <c r="B33" s="28"/>
      <c r="C33" s="28"/>
      <c r="D33" s="28"/>
      <c r="E33" s="29"/>
      <c r="F33" s="32"/>
    </row>
    <row r="38" spans="2:3" ht="12.75">
      <c r="B38" s="7"/>
      <c r="C38" s="7"/>
    </row>
    <row r="39" spans="2:3" ht="12.75">
      <c r="B39" s="425" t="s">
        <v>102</v>
      </c>
      <c r="C39" s="425"/>
    </row>
    <row r="40" spans="2:3" ht="12.75">
      <c r="B40" s="429" t="s">
        <v>12</v>
      </c>
      <c r="C40" s="429"/>
    </row>
    <row r="63" spans="3:7" ht="18">
      <c r="C63" s="424" t="s">
        <v>248</v>
      </c>
      <c r="D63" s="424"/>
      <c r="E63" s="424"/>
      <c r="F63" s="424"/>
      <c r="G63" s="424"/>
    </row>
    <row r="64" spans="3:6" ht="12.75">
      <c r="C64" s="26"/>
      <c r="D64" s="26"/>
      <c r="E64" s="26"/>
      <c r="F64" s="26"/>
    </row>
    <row r="65" spans="2:6" ht="14.25">
      <c r="B65" s="327" t="s">
        <v>99</v>
      </c>
      <c r="C65" s="316"/>
      <c r="D65" s="332" t="s">
        <v>98</v>
      </c>
      <c r="E65" s="338" t="s">
        <v>247</v>
      </c>
      <c r="F65" s="338"/>
    </row>
    <row r="66" spans="2:6" ht="14.25">
      <c r="B66" s="327"/>
      <c r="C66" s="315"/>
      <c r="D66" s="315"/>
      <c r="E66" s="338"/>
      <c r="F66" s="338"/>
    </row>
    <row r="67" spans="2:6" ht="14.25">
      <c r="B67" s="327" t="s">
        <v>95</v>
      </c>
      <c r="C67" s="315"/>
      <c r="D67" s="332" t="s">
        <v>98</v>
      </c>
      <c r="E67" s="337" t="s">
        <v>249</v>
      </c>
      <c r="F67" s="338"/>
    </row>
    <row r="68" spans="2:6" ht="14.25">
      <c r="B68" s="328" t="s">
        <v>246</v>
      </c>
      <c r="C68" s="315"/>
      <c r="D68" s="315" t="s">
        <v>98</v>
      </c>
      <c r="E68" s="335" t="s">
        <v>250</v>
      </c>
      <c r="F68" s="339"/>
    </row>
    <row r="69" spans="2:6" ht="14.25">
      <c r="B69" s="327" t="s">
        <v>243</v>
      </c>
      <c r="C69" s="317"/>
      <c r="D69" s="315"/>
      <c r="E69" s="338" t="s">
        <v>217</v>
      </c>
      <c r="F69" s="338"/>
    </row>
    <row r="70" spans="2:6" ht="14.25">
      <c r="B70" s="315"/>
      <c r="C70" s="317"/>
      <c r="D70" s="315"/>
      <c r="E70" s="317"/>
      <c r="F70" s="318"/>
    </row>
    <row r="71" spans="2:6" ht="14.25">
      <c r="B71" s="312" t="s">
        <v>96</v>
      </c>
      <c r="C71" s="312"/>
      <c r="D71" s="312" t="s">
        <v>98</v>
      </c>
      <c r="E71" s="313"/>
      <c r="F71" s="313">
        <v>13200</v>
      </c>
    </row>
    <row r="72" spans="2:6" ht="14.25">
      <c r="B72" s="312" t="s">
        <v>97</v>
      </c>
      <c r="C72" s="312"/>
      <c r="D72" s="312"/>
      <c r="E72" s="313">
        <f>SUM(E74:E83)</f>
        <v>805.1199999999999</v>
      </c>
      <c r="F72" s="320"/>
    </row>
    <row r="73" spans="2:6" ht="14.25">
      <c r="B73" s="315"/>
      <c r="C73" s="315"/>
      <c r="D73" s="315" t="s">
        <v>98</v>
      </c>
      <c r="E73" s="320"/>
      <c r="F73" s="320"/>
    </row>
    <row r="74" spans="2:6" ht="14.25">
      <c r="B74" s="315" t="s">
        <v>87</v>
      </c>
      <c r="C74" s="315"/>
      <c r="D74" s="315" t="s">
        <v>98</v>
      </c>
      <c r="E74" s="320">
        <v>0</v>
      </c>
      <c r="F74" s="320"/>
    </row>
    <row r="75" spans="2:6" ht="14.25">
      <c r="B75" s="315" t="s">
        <v>88</v>
      </c>
      <c r="C75" s="315"/>
      <c r="D75" s="315" t="s">
        <v>98</v>
      </c>
      <c r="E75" s="320">
        <v>0</v>
      </c>
      <c r="F75" s="320"/>
    </row>
    <row r="76" spans="2:13" ht="14.25">
      <c r="B76" s="315" t="s">
        <v>89</v>
      </c>
      <c r="C76" s="315"/>
      <c r="D76" s="315" t="s">
        <v>98</v>
      </c>
      <c r="E76" s="320">
        <v>0</v>
      </c>
      <c r="F76" s="320"/>
      <c r="L76" s="333"/>
      <c r="M76" s="2"/>
    </row>
    <row r="77" spans="2:13" ht="14.25">
      <c r="B77" s="315" t="s">
        <v>90</v>
      </c>
      <c r="C77" s="315"/>
      <c r="D77" s="315" t="s">
        <v>98</v>
      </c>
      <c r="E77" s="320">
        <v>401.28</v>
      </c>
      <c r="F77" s="320"/>
      <c r="L77" s="333"/>
      <c r="M77" s="2"/>
    </row>
    <row r="78" spans="2:13" ht="14.25">
      <c r="B78" s="315" t="s">
        <v>91</v>
      </c>
      <c r="C78" s="315"/>
      <c r="D78" s="315" t="s">
        <v>98</v>
      </c>
      <c r="E78" s="320">
        <v>378.84</v>
      </c>
      <c r="F78" s="320"/>
      <c r="L78" s="2"/>
      <c r="M78" s="2"/>
    </row>
    <row r="79" spans="2:6" ht="14.25">
      <c r="B79" s="315" t="s">
        <v>21</v>
      </c>
      <c r="C79" s="315"/>
      <c r="D79" s="315" t="s">
        <v>98</v>
      </c>
      <c r="E79" s="320">
        <v>25</v>
      </c>
      <c r="F79" s="320"/>
    </row>
    <row r="80" spans="2:6" ht="14.25">
      <c r="B80" s="315" t="s">
        <v>92</v>
      </c>
      <c r="C80" s="315"/>
      <c r="D80" s="315" t="s">
        <v>98</v>
      </c>
      <c r="E80" s="320">
        <v>0</v>
      </c>
      <c r="F80" s="320"/>
    </row>
    <row r="81" spans="2:6" ht="14.25">
      <c r="B81" s="315" t="s">
        <v>93</v>
      </c>
      <c r="C81" s="315"/>
      <c r="D81" s="315" t="s">
        <v>98</v>
      </c>
      <c r="E81" s="320">
        <v>0</v>
      </c>
      <c r="F81" s="320"/>
    </row>
    <row r="82" spans="2:6" ht="14.25">
      <c r="B82" s="315" t="s">
        <v>94</v>
      </c>
      <c r="C82" s="315"/>
      <c r="D82" s="315"/>
      <c r="E82" s="320">
        <v>0</v>
      </c>
      <c r="F82" s="320"/>
    </row>
    <row r="83" spans="2:6" ht="14.25">
      <c r="B83" s="315"/>
      <c r="C83" s="315"/>
      <c r="D83" s="315"/>
      <c r="E83" s="320"/>
      <c r="F83" s="320"/>
    </row>
    <row r="84" spans="2:6" ht="16.5" thickBot="1">
      <c r="B84" s="312" t="s">
        <v>244</v>
      </c>
      <c r="C84" s="312"/>
      <c r="D84" s="312"/>
      <c r="E84" s="313"/>
      <c r="F84" s="331">
        <f>SUM(F71-E72)</f>
        <v>12394.880000000001</v>
      </c>
    </row>
    <row r="85" spans="2:6" ht="15" thickTop="1">
      <c r="B85" s="312"/>
      <c r="C85" s="312"/>
      <c r="D85" s="312"/>
      <c r="E85" s="313"/>
      <c r="F85" s="314"/>
    </row>
    <row r="86" spans="2:6" ht="12.75">
      <c r="B86" s="28"/>
      <c r="C86" s="28"/>
      <c r="D86" s="28"/>
      <c r="E86" s="29"/>
      <c r="F86" s="32"/>
    </row>
    <row r="87" spans="2:6" ht="12.75">
      <c r="B87" s="28"/>
      <c r="C87" s="28"/>
      <c r="D87" s="28"/>
      <c r="E87" s="29"/>
      <c r="F87" s="32"/>
    </row>
    <row r="92" spans="2:3" ht="12.75">
      <c r="B92" s="7"/>
      <c r="C92" s="7"/>
    </row>
    <row r="93" spans="2:3" ht="12.75">
      <c r="B93" s="425" t="s">
        <v>102</v>
      </c>
      <c r="C93" s="425"/>
    </row>
    <row r="94" spans="2:3" ht="12.75">
      <c r="B94" s="429" t="s">
        <v>12</v>
      </c>
      <c r="C94" s="429"/>
    </row>
    <row r="116" spans="3:7" ht="18">
      <c r="C116" s="424" t="s">
        <v>248</v>
      </c>
      <c r="D116" s="424"/>
      <c r="E116" s="424"/>
      <c r="F116" s="424"/>
      <c r="G116" s="424"/>
    </row>
    <row r="117" spans="3:6" ht="12.75">
      <c r="C117" s="26"/>
      <c r="D117" s="26"/>
      <c r="E117" s="26"/>
      <c r="F117" s="26"/>
    </row>
    <row r="118" spans="2:6" ht="14.25">
      <c r="B118" s="327" t="s">
        <v>99</v>
      </c>
      <c r="C118" s="316"/>
      <c r="D118" s="332" t="s">
        <v>98</v>
      </c>
      <c r="E118" s="334" t="s">
        <v>247</v>
      </c>
      <c r="F118" s="334"/>
    </row>
    <row r="119" spans="2:6" ht="14.25">
      <c r="B119" s="327"/>
      <c r="C119" s="315"/>
      <c r="D119" s="315"/>
      <c r="E119" s="334"/>
      <c r="F119" s="334"/>
    </row>
    <row r="120" spans="2:6" ht="14.25">
      <c r="B120" s="327" t="s">
        <v>95</v>
      </c>
      <c r="C120" s="315"/>
      <c r="D120" s="332" t="s">
        <v>98</v>
      </c>
      <c r="E120" s="317" t="s">
        <v>251</v>
      </c>
      <c r="F120" s="334"/>
    </row>
    <row r="121" spans="2:6" ht="14.25">
      <c r="B121" s="328" t="s">
        <v>246</v>
      </c>
      <c r="C121" s="315"/>
      <c r="D121" s="315" t="s">
        <v>98</v>
      </c>
      <c r="E121" s="335" t="s">
        <v>252</v>
      </c>
      <c r="F121" s="336"/>
    </row>
    <row r="122" spans="2:6" ht="14.25">
      <c r="B122" s="327" t="s">
        <v>243</v>
      </c>
      <c r="C122" s="317"/>
      <c r="D122" s="315"/>
      <c r="E122" s="317" t="s">
        <v>217</v>
      </c>
      <c r="F122" s="334"/>
    </row>
    <row r="123" spans="2:6" ht="14.25">
      <c r="B123" s="315"/>
      <c r="C123" s="317"/>
      <c r="D123" s="315"/>
      <c r="E123" s="317"/>
      <c r="F123" s="318"/>
    </row>
    <row r="124" spans="2:6" ht="14.25">
      <c r="B124" s="312" t="s">
        <v>96</v>
      </c>
      <c r="C124" s="312"/>
      <c r="D124" s="312" t="s">
        <v>98</v>
      </c>
      <c r="E124" s="313"/>
      <c r="F124" s="313">
        <v>13200</v>
      </c>
    </row>
    <row r="125" spans="2:6" ht="14.25">
      <c r="B125" s="312" t="s">
        <v>97</v>
      </c>
      <c r="C125" s="312"/>
      <c r="D125" s="312"/>
      <c r="E125" s="313">
        <f>SUM(E127:E136)</f>
        <v>805.1199999999999</v>
      </c>
      <c r="F125" s="320"/>
    </row>
    <row r="126" spans="2:6" ht="14.25">
      <c r="B126" s="315"/>
      <c r="C126" s="315"/>
      <c r="D126" s="315" t="s">
        <v>98</v>
      </c>
      <c r="E126" s="320"/>
      <c r="F126" s="320"/>
    </row>
    <row r="127" spans="2:6" ht="14.25">
      <c r="B127" s="315" t="s">
        <v>87</v>
      </c>
      <c r="C127" s="315"/>
      <c r="D127" s="315" t="s">
        <v>98</v>
      </c>
      <c r="E127" s="320">
        <v>0</v>
      </c>
      <c r="F127" s="320"/>
    </row>
    <row r="128" spans="2:6" ht="14.25">
      <c r="B128" s="315" t="s">
        <v>88</v>
      </c>
      <c r="C128" s="315"/>
      <c r="D128" s="315" t="s">
        <v>98</v>
      </c>
      <c r="E128" s="320">
        <v>0</v>
      </c>
      <c r="F128" s="320"/>
    </row>
    <row r="129" spans="2:6" ht="14.25">
      <c r="B129" s="315" t="s">
        <v>89</v>
      </c>
      <c r="C129" s="315"/>
      <c r="D129" s="315" t="s">
        <v>98</v>
      </c>
      <c r="E129" s="320">
        <v>0</v>
      </c>
      <c r="F129" s="320"/>
    </row>
    <row r="130" spans="2:6" ht="14.25">
      <c r="B130" s="315" t="s">
        <v>90</v>
      </c>
      <c r="C130" s="315"/>
      <c r="D130" s="315" t="s">
        <v>98</v>
      </c>
      <c r="E130" s="320">
        <v>401.28</v>
      </c>
      <c r="F130" s="320"/>
    </row>
    <row r="131" spans="2:6" ht="14.25">
      <c r="B131" s="315" t="s">
        <v>91</v>
      </c>
      <c r="C131" s="315"/>
      <c r="D131" s="315" t="s">
        <v>98</v>
      </c>
      <c r="E131" s="320">
        <v>378.84</v>
      </c>
      <c r="F131" s="320"/>
    </row>
    <row r="132" spans="2:6" ht="14.25">
      <c r="B132" s="315" t="s">
        <v>21</v>
      </c>
      <c r="C132" s="315"/>
      <c r="D132" s="315" t="s">
        <v>98</v>
      </c>
      <c r="E132" s="320">
        <v>25</v>
      </c>
      <c r="F132" s="320"/>
    </row>
    <row r="133" spans="2:6" ht="14.25">
      <c r="B133" s="315" t="s">
        <v>92</v>
      </c>
      <c r="C133" s="315"/>
      <c r="D133" s="315" t="s">
        <v>98</v>
      </c>
      <c r="E133" s="320">
        <v>0</v>
      </c>
      <c r="F133" s="320"/>
    </row>
    <row r="134" spans="2:6" ht="14.25">
      <c r="B134" s="315" t="s">
        <v>93</v>
      </c>
      <c r="C134" s="315"/>
      <c r="D134" s="315" t="s">
        <v>98</v>
      </c>
      <c r="E134" s="320">
        <v>0</v>
      </c>
      <c r="F134" s="320"/>
    </row>
    <row r="135" spans="2:6" ht="14.25">
      <c r="B135" s="315" t="s">
        <v>94</v>
      </c>
      <c r="C135" s="315"/>
      <c r="D135" s="315"/>
      <c r="E135" s="320">
        <v>0</v>
      </c>
      <c r="F135" s="320"/>
    </row>
    <row r="136" spans="2:6" ht="14.25">
      <c r="B136" s="315"/>
      <c r="C136" s="315"/>
      <c r="D136" s="315"/>
      <c r="E136" s="320"/>
      <c r="F136" s="320"/>
    </row>
    <row r="137" spans="2:6" ht="16.5" thickBot="1">
      <c r="B137" s="312" t="s">
        <v>244</v>
      </c>
      <c r="C137" s="312"/>
      <c r="D137" s="312"/>
      <c r="E137" s="313"/>
      <c r="F137" s="331">
        <f>SUM(F124-E125)</f>
        <v>12394.880000000001</v>
      </c>
    </row>
    <row r="138" spans="2:6" ht="15" thickTop="1">
      <c r="B138" s="312"/>
      <c r="C138" s="312"/>
      <c r="D138" s="312"/>
      <c r="E138" s="313"/>
      <c r="F138" s="314"/>
    </row>
    <row r="139" spans="2:6" ht="12.75">
      <c r="B139" s="28"/>
      <c r="C139" s="28"/>
      <c r="D139" s="28"/>
      <c r="E139" s="29"/>
      <c r="F139" s="32"/>
    </row>
    <row r="140" spans="2:6" ht="12.75">
      <c r="B140" s="28"/>
      <c r="C140" s="28"/>
      <c r="D140" s="28"/>
      <c r="E140" s="29"/>
      <c r="F140" s="32"/>
    </row>
    <row r="145" spans="2:3" ht="12.75">
      <c r="B145" s="7"/>
      <c r="C145" s="7"/>
    </row>
    <row r="146" spans="2:3" ht="12.75">
      <c r="B146" s="425" t="s">
        <v>102</v>
      </c>
      <c r="C146" s="425"/>
    </row>
    <row r="147" spans="2:3" ht="12.75">
      <c r="B147" s="429" t="s">
        <v>12</v>
      </c>
      <c r="C147" s="429"/>
    </row>
  </sheetData>
  <sheetProtection/>
  <mergeCells count="9">
    <mergeCell ref="C116:G116"/>
    <mergeCell ref="B146:C146"/>
    <mergeCell ref="B147:C147"/>
    <mergeCell ref="B39:C39"/>
    <mergeCell ref="B40:C40"/>
    <mergeCell ref="C9:G9"/>
    <mergeCell ref="C63:G63"/>
    <mergeCell ref="B93:C93"/>
    <mergeCell ref="B94:C9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CORPOTEL</dc:creator>
  <cp:keywords/>
  <dc:description/>
  <cp:lastModifiedBy>rosibelr</cp:lastModifiedBy>
  <cp:lastPrinted>2021-12-07T13:10:33Z</cp:lastPrinted>
  <dcterms:created xsi:type="dcterms:W3CDTF">2009-12-03T12:37:33Z</dcterms:created>
  <dcterms:modified xsi:type="dcterms:W3CDTF">2021-12-07T13:11:32Z</dcterms:modified>
  <cp:category/>
  <cp:version/>
  <cp:contentType/>
  <cp:contentStatus/>
</cp:coreProperties>
</file>