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ricardo\Downloads\Nomina\"/>
    </mc:Choice>
  </mc:AlternateContent>
  <xr:revisionPtr revIDLastSave="0" documentId="13_ncr:1_{9599AC12-094E-4205-9032-28459BB771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ómina Personal fijo" sheetId="1" r:id="rId1"/>
    <sheet name="Sheet2" sheetId="4" r:id="rId2"/>
  </sheets>
  <definedNames>
    <definedName name="_xlnm._FilterDatabase" localSheetId="0" hidden="1">'Nómina Personal fijo'!$A$1:$R$118</definedName>
    <definedName name="legal">#REF!</definedName>
    <definedName name="_xlnm.Print_Titles" localSheetId="0">'Nómina Personal fijo'!$1:$1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2" i="1" l="1"/>
  <c r="R111" i="1"/>
  <c r="R104" i="1"/>
  <c r="R103" i="1"/>
  <c r="R96" i="1"/>
  <c r="R95" i="1"/>
  <c r="R88" i="1"/>
  <c r="R87" i="1"/>
  <c r="R80" i="1"/>
  <c r="R79" i="1"/>
  <c r="R72" i="1"/>
  <c r="R71" i="1"/>
  <c r="R64" i="1"/>
  <c r="R63" i="1"/>
  <c r="R56" i="1"/>
  <c r="R55" i="1"/>
  <c r="R48" i="1"/>
  <c r="R47" i="1"/>
  <c r="R40" i="1"/>
  <c r="R39" i="1"/>
  <c r="R32" i="1"/>
  <c r="R31" i="1"/>
  <c r="R24" i="1"/>
  <c r="R23" i="1"/>
  <c r="R16" i="1"/>
  <c r="R15" i="1"/>
  <c r="R8" i="1"/>
  <c r="R7" i="1"/>
  <c r="Q116" i="1"/>
  <c r="R116" i="1" s="1"/>
  <c r="Q115" i="1"/>
  <c r="R115" i="1" s="1"/>
  <c r="Q114" i="1"/>
  <c r="R114" i="1" s="1"/>
  <c r="Q113" i="1"/>
  <c r="R113" i="1" s="1"/>
  <c r="Q112" i="1"/>
  <c r="Q111" i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Q103" i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Q95" i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Q87" i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Q79" i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Q71" i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Q63" i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Q55" i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Q47" i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Q39" i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Q31" i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Q23" i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Q15" i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Q7" i="1"/>
  <c r="Q6" i="1"/>
  <c r="R6" i="1" s="1"/>
  <c r="Q5" i="1"/>
  <c r="R5" i="1" s="1"/>
  <c r="Q4" i="1"/>
  <c r="R4" i="1" s="1"/>
  <c r="Q3" i="1"/>
  <c r="R3" i="1" s="1"/>
  <c r="Q2" i="1"/>
  <c r="R2" i="1" s="1"/>
  <c r="J117" i="1"/>
  <c r="K117" i="1"/>
  <c r="L117" i="1"/>
  <c r="M117" i="1"/>
  <c r="N117" i="1"/>
  <c r="O117" i="1"/>
  <c r="P117" i="1"/>
  <c r="I117" i="1"/>
  <c r="H117" i="1"/>
  <c r="G117" i="1"/>
  <c r="R117" i="1" l="1"/>
  <c r="Q117" i="1"/>
</calcChain>
</file>

<file path=xl/sharedStrings.xml><?xml version="1.0" encoding="utf-8"?>
<sst xmlns="http://schemas.openxmlformats.org/spreadsheetml/2006/main" count="799" uniqueCount="225">
  <si>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</si>
  <si>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</si>
  <si>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</si>
  <si>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</si>
  <si>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</si>
  <si>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</si>
  <si>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</si>
  <si>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</si>
  <si>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SENASA</t>
  </si>
  <si>
    <t>SEGURO TSS</t>
  </si>
  <si>
    <t>FONDO DE PENSION</t>
  </si>
  <si>
    <t>SEG. FAM. DE SALUD</t>
  </si>
  <si>
    <t>INAVI - PLAN FUNERARIO</t>
  </si>
  <si>
    <t>OTROS DESCUENTOS.</t>
  </si>
  <si>
    <t>INAVI</t>
  </si>
  <si>
    <t>ASP CORPHOTELS</t>
  </si>
  <si>
    <t>TOTAL DESCUENTOS</t>
  </si>
  <si>
    <t>NETO A PAGAR</t>
  </si>
  <si>
    <t>ROSENDO ARSENIO BORGES R.</t>
  </si>
  <si>
    <t>GERENCIA GENERAL</t>
  </si>
  <si>
    <t>GERENTE GENERAL</t>
  </si>
  <si>
    <t>FIJO</t>
  </si>
  <si>
    <t>M</t>
  </si>
  <si>
    <t>-</t>
  </si>
  <si>
    <t>JOSE ANTONIO QUIROZ ROJAS</t>
  </si>
  <si>
    <t>ASISTENTE, DE GERENCIA GENERAL</t>
  </si>
  <si>
    <t>WAREN ANTONIO GUZMAN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</si>
  <si>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</si>
  <si>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</si>
  <si>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</si>
  <si>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</si>
  <si>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</si>
  <si>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</si>
  <si>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SECRETARIA, DE GERENCIA GENERAL</t>
  </si>
  <si>
    <t>VIRGINIA ESLETT DE LA NUEZ ALVAREZ</t>
  </si>
  <si>
    <t>SUB DIRECTORES</t>
  </si>
  <si>
    <t>SUB DIRECTOR</t>
  </si>
  <si>
    <t>ANGEL MARIA BRITO ROSARIO</t>
  </si>
  <si>
    <t>ERLY RENIOR ALMONTE TEJADA</t>
  </si>
  <si>
    <t>DEPARTAMENTO JURÍDICO</t>
  </si>
  <si>
    <t>ENCARGADO, DE DEPARTAMENTO JURÍDICO</t>
  </si>
  <si>
    <t>MAGDALENA VASQUEZ LARA</t>
  </si>
  <si>
    <t>PARALEGAL</t>
  </si>
  <si>
    <t>VIOLETA INDIANA ESPAILLAT TORIBIO</t>
  </si>
  <si>
    <t>DEPARTAMENTO DE RECURSOS HUMANOS</t>
  </si>
  <si>
    <t>ENCARGADO, DE DEPARTAMENTO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</si>
  <si>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</si>
  <si>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</si>
  <si>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</si>
  <si>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</si>
  <si>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</si>
  <si>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</si>
  <si>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</si>
  <si>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ANGELY PAOLA RICARDO ROSARIO</t>
  </si>
  <si>
    <t>DEPARTAMENTO PLANIFICACIÓN Y DESARROLLO</t>
  </si>
  <si>
    <t>ANALISTA DE PLANIFICACIÓN Y DESARROLLO</t>
  </si>
  <si>
    <t>ROSIBEL RODRIGUEZ CASTILLO</t>
  </si>
  <si>
    <t>OFICINA DE ACCESO A LA INFORMACIÓN</t>
  </si>
  <si>
    <t>RESPONSABLE DE ACCESO A LA INFORMACIÓN</t>
  </si>
  <si>
    <t>MANUEL ENRIQUE RICARDO ROSARIO</t>
  </si>
  <si>
    <t>SECCIÓN DE COMUNICACIONES</t>
  </si>
  <si>
    <t>RELACIONISTA PUBLICO</t>
  </si>
  <si>
    <t>VICTOR MANUEL DIAZ LUGO</t>
  </si>
  <si>
    <t>DIVISIÓN DE TECNOLOGÍA DE LA INFORMACIÓN Y COMUNICACIÓN</t>
  </si>
  <si>
    <t>ADMINSITRADOR, DIVISIÓN TIC</t>
  </si>
  <si>
    <t>ALBA IRIS RAMIREZ MONTERO</t>
  </si>
  <si>
    <t>ASESOR TIC</t>
  </si>
  <si>
    <t>JUAN LUIS MARMOLEJOS MORETA</t>
  </si>
  <si>
    <t>SOPORTE TÉCNICO</t>
  </si>
  <si>
    <t>BEATO ANT. J. CEBALLOS FRANCISCO</t>
  </si>
  <si>
    <t>DANIEL LEONTE FEBRIEL RAMIREZ</t>
  </si>
  <si>
    <t>DEPARTAMENTO ADMINISTRATIVO Y FINANCIERO</t>
  </si>
  <si>
    <t>ENCARGADO, DE 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</si>
  <si>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</si>
  <si>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</si>
  <si>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</si>
  <si>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</si>
  <si>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</si>
  <si>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YANET ALTAGRACIA CESPEDES CORDERO</t>
  </si>
  <si>
    <t>DEPARTAMENTO DE INGENIERÍA</t>
  </si>
  <si>
    <t>ENCARGADO, DE DEPARTAMENTO DE INGENIERÍA</t>
  </si>
  <si>
    <t>SANDY WILLIAM HERRERA TEJEDA</t>
  </si>
  <si>
    <t>ASISTENTE, DE INGENIERÍA</t>
  </si>
  <si>
    <t>JUAN FRANCISCO MARTE MARTE</t>
  </si>
  <si>
    <t>SUPERVISOR DE BRIGADA</t>
  </si>
  <si>
    <t>EDDY ANDRES MONTERO MONTERO</t>
  </si>
  <si>
    <t>AYUDANTE ELECTRICISTA Y MANTENIMIENTO, DE DEPARTAMENTO DE INGENIERÍA</t>
  </si>
  <si>
    <t>NIRZA MELANEA PIÑA</t>
  </si>
  <si>
    <t>DIVISIÓN DE CONTABILIDAD</t>
  </si>
  <si>
    <t>ENCARGADO, DE DIVISIÓN DE CONTABILIDAD</t>
  </si>
  <si>
    <t>DENIA ALTAGRACIA BATHER BAEZ</t>
  </si>
  <si>
    <t>AUXILIAR, DE CONTABILIDAD</t>
  </si>
  <si>
    <t>FRANK ALEXIS HOLGUIN JONES</t>
  </si>
  <si>
    <t>FRANCISCO ANTONIO PERALTA POLANCO</t>
  </si>
  <si>
    <t>SECCIÓN DE COMPRAS Y CONTRATACIONES</t>
  </si>
  <si>
    <t>ENCARGADO, DE SECCIÓN DE COMPRAS Y CONTRATACIONES</t>
  </si>
  <si>
    <t>STEFANY ALEXANDRA MARIA JIMENEZ</t>
  </si>
  <si>
    <t>ANALISTA DE COMPRAS Y CONTRATACIONES</t>
  </si>
  <si>
    <t>JUAN NICOLAS MIGUEL MENDEZ FELIX</t>
  </si>
  <si>
    <t>SECCIÓN DE PRESUPUESTOS</t>
  </si>
  <si>
    <t>ENCARGADO, DE SECCIÓN DE PRESUPUESTOS</t>
  </si>
  <si>
    <t>ALGENIS FERRERAS GOMEZ</t>
  </si>
  <si>
    <t>SECCIÓN DE COBROS</t>
  </si>
  <si>
    <t>ANALISTA DE GESTIÓN DE COBROS</t>
  </si>
  <si>
    <t>LARISSA LIBERTH BAEZ URBAEZ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</si>
  <si>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</si>
  <si>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</si>
  <si>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</si>
  <si>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</si>
  <si>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</si>
  <si>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</si>
  <si>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</si>
  <si>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</si>
  <si>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</si>
  <si>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</si>
  <si>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</si>
  <si>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</si>
  <si>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</si>
  <si>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</si>
  <si>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</si>
  <si>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</si>
  <si>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</si>
  <si>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</si>
  <si>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</si>
  <si>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LUIS SILVESTRE RAMIREZ ALMONTE</t>
  </si>
  <si>
    <t>ADMINISTRADOR, COMPLEJO VACACIONAL ERCILIA PEPÍN</t>
  </si>
  <si>
    <t>ISABEL MARIA BUENO ESPINAL</t>
  </si>
  <si>
    <t>AUXILIAR ADMINISTRATIVO, COMPLEJO VACACIONAL ERCILIA PEPÍN</t>
  </si>
  <si>
    <t>HIPOLITO TIBURCIO MENDOZA</t>
  </si>
  <si>
    <t>SUPERVISOR DE MANTENIMIENTO, COMPLEJO VACACIONAL ERCILIA PEPÍN</t>
  </si>
  <si>
    <t>DIANA LISBETH GRULLON DURAN</t>
  </si>
  <si>
    <t>SECRETARIA, COMPLEJO VACACIONAL ERCILIA PEPÍN</t>
  </si>
  <si>
    <t>RAMON GUSTAVO DELGADO ARACENA</t>
  </si>
  <si>
    <t>AYUDANTE DE MANTENIMIENTO, DE COMPLEJO VACACIONAL ERCILIA PEPÍN</t>
  </si>
  <si>
    <t>FREDDY DE LA ALT.BATHER BAEZ</t>
  </si>
  <si>
    <t>VIGILANTE, DE COMPLEJO VACACIONAL ERCILIA PEPÍN</t>
  </si>
  <si>
    <t>JULIO CESAR PAULINO RAMIREZ</t>
  </si>
  <si>
    <t>BERNARDO DURAN DE LA CRUZ</t>
  </si>
  <si>
    <t>RAMON MARIA GARCIA VICTORIANO</t>
  </si>
  <si>
    <t>RAFAEL EMILIO SOTO DE LOS SANTOS</t>
  </si>
  <si>
    <t>JARDINERO, DE COMPLEJO VACACIONAL ERCILIA PEPÍN</t>
  </si>
  <si>
    <t>SANTO ANTONIO DE LA CRUZ SERRANO</t>
  </si>
  <si>
    <t>MARITZA ALT.ORBE CUSTODIO</t>
  </si>
  <si>
    <t>CONSERJE, DE COMPLEJO VACACIONAL ERCILIA PEPÍN</t>
  </si>
  <si>
    <t>PAULINO GARCIA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</si>
  <si>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</si>
  <si>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</si>
  <si>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</si>
  <si>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</si>
  <si>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</si>
  <si>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ADMINISTRADOR, DE COMPLEJO ECOTURÍSTICO LA MANSIÓN</t>
  </si>
  <si>
    <t>ADLER ROSY RODRIGUEZ DE JAQUEZ</t>
  </si>
  <si>
    <t>NOEMI ESPINAL MIESES</t>
  </si>
  <si>
    <t>SECREATARIA, DE COMPLEJO ECOTURÍSTICO LA MANSIÓN</t>
  </si>
  <si>
    <t>JUAN DANIEL VARGAS CALDERON</t>
  </si>
  <si>
    <t>SUPERVISOR DE SEGURIDAD, DE COMPLEJO ECOTURÍSTICO LA MANSIÓN</t>
  </si>
  <si>
    <t>JOSE CARMEN RODRIGUEZ ESTEVEZ</t>
  </si>
  <si>
    <t>JARDINERO, DE COMPLEJO ECOTURÍSTICO LA MANSIÓN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</si>
  <si>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</si>
  <si>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</si>
  <si>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</si>
  <si>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</si>
  <si>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</si>
  <si>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</si>
  <si>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</si>
  <si>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VIGILANTE, DE COMPLEJO ECOTURÍSTICO LA MANSIÓN</t>
  </si>
  <si>
    <t>FELIX JAVIER JAQUEZ LOPEZ</t>
  </si>
  <si>
    <t>JORGE LUIS BRISITA CASTILLO</t>
  </si>
  <si>
    <t>JOSE MIGUEL VASQUEZ PEÑA</t>
  </si>
  <si>
    <t>VICTOR MIGUEL CERDA</t>
  </si>
  <si>
    <t>ALEXANDER DE JESUS RAMIREZ R.</t>
  </si>
  <si>
    <t>ADRIAN ARTURO LOPEZ RODRIGUEZ</t>
  </si>
  <si>
    <t>JUAN BAUTISTA PERDOMO</t>
  </si>
  <si>
    <t>MARIA NELIA AQUINO DE DE LA ROSA</t>
  </si>
  <si>
    <t>GREILYN ROCHELYS MOTA</t>
  </si>
  <si>
    <t>NOES GARCIA MIGUEL</t>
  </si>
  <si>
    <t>VIGILANTE, DE HOTEL VILLA SUIZA</t>
  </si>
  <si>
    <t>DEMETRIO GARCIA</t>
  </si>
  <si>
    <t>JARDINERO, DE HOTEL VILLA SUIZA</t>
  </si>
  <si>
    <t>YOJANIA ELOISA MONTERO ROJAS</t>
  </si>
  <si>
    <t>CONSERJE, DE HOTEL VILLA SUIZA</t>
  </si>
  <si>
    <t>NANCY OMEGA SEGURA MATOS DE ARIAS</t>
  </si>
  <si>
    <t>TOMASINA MARTINA GUERRERO</t>
  </si>
  <si>
    <t>NILSA ARALIS DE LEON FERNANDEZ</t>
  </si>
  <si>
    <t>FRANCISCO ANTONIO REYES</t>
  </si>
  <si>
    <t>VIGILANTE, DE HOTEL MONTAÑA</t>
  </si>
  <si>
    <t>ALEJANDRO MANUEL FERNANDEZ DE LA R.</t>
  </si>
  <si>
    <t>INSPECTOR, DE HOTEL MONTAÑA</t>
  </si>
  <si>
    <t>MARCIA MARIA CASTILLO GENAO</t>
  </si>
  <si>
    <t>SUPERVISOR, DE TERRERNO SAN CRISTÓBAL</t>
  </si>
  <si>
    <t>GUSTAVO MONTERO DIAZ</t>
  </si>
  <si>
    <t>VIGILANTE, DE TERRERNO SAN CRISTÓBAL</t>
  </si>
  <si>
    <t>JAHIRO CARABALLO BAEZ</t>
  </si>
  <si>
    <t>SUPERVISOR, DE PLAZA EL NARANJO</t>
  </si>
  <si>
    <t>TOMAS SANCHEZ</t>
  </si>
  <si>
    <t>INSPECTOR, DE PLAZA EL NARANJO</t>
  </si>
  <si>
    <t>JOHANIS FRANCISCO RIVERA RIVERA</t>
  </si>
  <si>
    <t>AYUDANTE DE MANTENIMIENTO, DE PLAZA EL NARANJO</t>
  </si>
  <si>
    <t>ANDREA SANCHEZ DE DEL VILLAR</t>
  </si>
  <si>
    <t>CONSERJE, DE PLAZA EL NARANJO</t>
  </si>
  <si>
    <t>FERNANDO OLEA PICHARDO</t>
  </si>
  <si>
    <t>JUAN MATIAS MEJIA</t>
  </si>
  <si>
    <t>JARDINERO, DE PLAZA EL NARANJO</t>
  </si>
  <si>
    <t>CONSERJE, DE COMPLEJO ECOTURÍSTICO LA MANSIÓN</t>
  </si>
  <si>
    <t>SUPERVISOR, DE HOTEL MAGUANA</t>
  </si>
  <si>
    <t>SUPERVISIÓN DE HOTELES DEL ESTADO, COMPLEJO VACACIONAL ERCILIA PEPÍN</t>
  </si>
  <si>
    <t>SUPERVISIÓN DE HOTELES DEL ESTADO, COMPLEJO ECOTURÍSTICO LA MANSIÓN</t>
  </si>
  <si>
    <t>SUPERVISIÓN DE HOTELES DEL ESTADO, HOTEL MAGUANA</t>
  </si>
  <si>
    <t>SUPERVISIÓN DE HOTELES DEL ESTADO, HOTEL MONTAÑA</t>
  </si>
  <si>
    <t>SUPERVISIÓN DE HOTELES DEL ESTADO, TERRENO SAN CRISTÓBAL</t>
  </si>
  <si>
    <t>SUPERVISIÓN DE HOTELES DEL ESTADO, PLAZA NARANJO</t>
  </si>
  <si>
    <t>ELANIA SANCHEZ MATEO</t>
  </si>
  <si>
    <t>DAYSI DE JESUS ABREU PAULINO</t>
  </si>
  <si>
    <t>FE MARIA MARTE LENDOJ</t>
  </si>
  <si>
    <t>DORIS ADOLFINA ENCARNACION DE CORNELIO</t>
  </si>
  <si>
    <t>KAREN JORGELIS SANTANA CEBALLOS</t>
  </si>
  <si>
    <t>MENSAJERO INTERNO</t>
  </si>
  <si>
    <t>ROGERS LUIS PEGUERO LEDESMA</t>
  </si>
  <si>
    <t>SANTA QUEZADA VENTURA</t>
  </si>
  <si>
    <t>MARIA ALTAGRACIA GARCIA HENRIQUEZ</t>
  </si>
  <si>
    <t>JOSE LUIS ROSARIO ROBLES</t>
  </si>
  <si>
    <t>JOAQUIN VASQUEZ GARCIA</t>
  </si>
  <si>
    <t>SEVERINO ANTONIO DIAZ ABREU</t>
  </si>
  <si>
    <t>EJECTRICISTA, DE COMPLEJO VACACIONAL ERCILIA PEPÍN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</si>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</sst>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1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9"/>
      <color theme="1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4" formatCode="#,##0.00"/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B2D7B6E1-5791-41FF-BBE6-31AD283A0117}">
      <tableStyleElement type="headerRow" dxfId="45"/>
      <tableStyleElement type="totalRow" dxfId="44"/>
      <tableStyleElement type="firstRowStripe" dxfId="43"/>
      <tableStyleElement type="secondRowStrip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138</xdr:row>
      <xdr:rowOff>12931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50543056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9683E8-98AA-42A6-8FCA-24514175245F}" name="Tabla1" displayName="Tabla1" ref="A1:R117" totalsRowCount="1" headerRowDxfId="41" dataDxfId="39" totalsRowDxfId="37" headerRowBorderDxfId="40" tableBorderDxfId="38" totalsRowBorderDxfId="36">
  <autoFilter ref="A1:R116" xr:uid="{B29683E8-98AA-42A6-8FCA-24514175245F}"/>
  <tableColumns count="18">
    <tableColumn id="2" xr3:uid="{7D17D13F-7017-4AC7-B134-59F2E6E5FA56}" name="NO" totalsRowLabel="total" dataDxfId="35" totalsRowDxfId="34"/>
    <tableColumn id="3" xr3:uid="{7C3BD0CE-62DE-48B1-A1FC-8122EC6EE908}" name="NOMBRE" dataDxfId="33" totalsRowDxfId="32"/>
    <tableColumn id="4" xr3:uid="{B7907E17-7F75-484A-917F-65A87EF2F2C1}" name="ÁREA" dataDxfId="31" totalsRowDxfId="30"/>
    <tableColumn id="5" xr3:uid="{2CD813E6-51C3-4AA5-A67E-BB021E6B23B7}" name="CARGO" dataDxfId="29" totalsRowDxfId="28"/>
    <tableColumn id="6" xr3:uid="{E64F08A3-DD25-4CD4-A0ED-80A07F5DD5A0}" name="ESTATUS" dataDxfId="27" totalsRowDxfId="26"/>
    <tableColumn id="7" xr3:uid="{EA097EE3-DD7A-462C-8254-08FD3353D5C1}" name="GENERO" dataDxfId="25" totalsRowDxfId="24"/>
    <tableColumn id="8" xr3:uid="{18EC8972-FABB-4B34-A30D-0DF983632893}" name="SALARIO MENSUAL" totalsRowFunction="custom" dataDxfId="23" totalsRowDxfId="22">
      <totalsRowFormula>SUM(Tabla1[SALARIO MENSUAL])</totalsRowFormula>
    </tableColumn>
    <tableColumn id="9" xr3:uid="{C227FDA9-A596-4247-88E5-8094E818A716}" name="IMPUESTO SOBRE LA RENTA" totalsRowFunction="custom" dataDxfId="21" totalsRowDxfId="20">
      <totalsRowFormula>SUM(Tabla1[IMPUESTO SOBRE LA RENTA])</totalsRowFormula>
    </tableColumn>
    <tableColumn id="10" xr3:uid="{F98B8297-2FCC-4C9B-9AFF-B67FC6CA35CA}" name="SENASA" totalsRowFunction="custom" dataDxfId="19" totalsRowDxfId="18">
      <totalsRowFormula>SUM(Tabla1[SENASA])</totalsRowFormula>
    </tableColumn>
    <tableColumn id="11" xr3:uid="{94AF8B7F-7D45-4B39-90FF-B0FED72A8D90}" name="SEGURO TSS" totalsRowFunction="custom" dataDxfId="17" totalsRowDxfId="16">
      <totalsRowFormula>SUM(Tabla1[SEGURO TSS])</totalsRowFormula>
    </tableColumn>
    <tableColumn id="12" xr3:uid="{81BD49DA-96EF-4E69-B552-669C15D254E2}" name="FONDO DE PENSION" totalsRowFunction="custom" dataDxfId="15" totalsRowDxfId="14">
      <totalsRowFormula>SUM(Tabla1[FONDO DE PENSION])</totalsRowFormula>
    </tableColumn>
    <tableColumn id="13" xr3:uid="{325DDFF5-7C8F-4B7C-B646-5260F83B0FFE}" name="SEG. FAM. DE SALUD" totalsRowFunction="custom" dataDxfId="13" totalsRowDxfId="12">
      <totalsRowFormula>SUM(Tabla1[SEG. FAM. DE SALUD])</totalsRowFormula>
    </tableColumn>
    <tableColumn id="14" xr3:uid="{8CA05C6C-BC2F-4588-AC4B-BCA68DA9F6B4}" name="INAVI - PLAN FUNERARIO" totalsRowFunction="custom" dataDxfId="11" totalsRowDxfId="10">
      <totalsRowFormula>SUM(Tabla1[INAVI - PLAN FUNERARIO])</totalsRowFormula>
    </tableColumn>
    <tableColumn id="15" xr3:uid="{BB3DB9FE-54B1-45DC-94E5-31FFB3832FAF}" name="OTROS DESCUENTOS." totalsRowFunction="custom" dataDxfId="9" totalsRowDxfId="8">
      <totalsRowFormula>SUM(Tabla1[OTROS DESCUENTOS.])</totalsRowFormula>
    </tableColumn>
    <tableColumn id="16" xr3:uid="{3053E341-2D0D-47E2-96E5-6947DDA8FAF7}" name="INAVI" totalsRowFunction="custom" dataDxfId="7" totalsRowDxfId="6">
      <totalsRowFormula>SUM(Tabla1[INAVI])</totalsRowFormula>
    </tableColumn>
    <tableColumn id="17" xr3:uid="{36F135CD-DA6E-4B5C-8695-EBA7CD33E134}" name="ASP CORPHOTELS" totalsRowFunction="custom" dataDxfId="5" totalsRowDxfId="4">
      <totalsRowFormula>SUM(Tabla1[ASP CORPHOTELS])</totalsRowFormula>
    </tableColumn>
    <tableColumn id="18" xr3:uid="{AE497B99-9FDD-4CED-8CA1-FCC6265FC96A}" name="TOTAL DESCUENTOS" totalsRowFunction="custom" dataDxfId="3" totalsRowDxfId="2">
      <calculatedColumnFormula>SUM(Tabla1[[#This Row],[IMPUESTO SOBRE LA RENTA]:[ASP CORPHOTELS]])</calculatedColumnFormula>
      <totalsRowFormula>SUM(Tabla1[TOTAL DESCUENTOS])</totalsRowFormula>
    </tableColumn>
    <tableColumn id="19" xr3:uid="{B7A785BB-21F2-4551-B788-F1A55C2C5636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6"/>
  <sheetViews>
    <sheetView tabSelected="1" zoomScaleNormal="100" zoomScalePageLayoutView="55" workbookViewId="0">
      <selection activeCell="H9" sqref="H9"/>
    </sheetView>
  </sheetViews>
  <sheetFormatPr defaultColWidth="14.42578125" defaultRowHeight="15" customHeight="1" x14ac:dyDescent="0.25"/>
  <cols>
    <col min="1" max="1" width="10.28515625" style="2" customWidth="1"/>
    <col min="2" max="4" width="35.28515625" style="2" customWidth="1"/>
    <col min="5" max="6" width="12.5703125" style="2" customWidth="1"/>
    <col min="7" max="18" width="12.85546875" style="2" customWidth="1"/>
    <col min="19" max="16384" width="14.42578125" style="2"/>
  </cols>
  <sheetData>
    <row r="1" spans="1:25" ht="39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6" t="s">
        <v>17</v>
      </c>
      <c r="S1" s="1"/>
      <c r="T1" s="1"/>
      <c r="U1" s="1"/>
      <c r="V1" s="1"/>
      <c r="W1" s="1"/>
      <c r="X1" s="1"/>
      <c r="Y1" s="1"/>
    </row>
    <row r="2" spans="1:25" ht="31.5" customHeight="1" x14ac:dyDescent="0.25">
      <c r="A2" s="7">
        <v>1</v>
      </c>
      <c r="B2" s="8" t="s">
        <v>18</v>
      </c>
      <c r="C2" s="8" t="s">
        <v>19</v>
      </c>
      <c r="D2" s="8" t="s">
        <v>20</v>
      </c>
      <c r="E2" s="9" t="s">
        <v>21</v>
      </c>
      <c r="F2" s="9" t="s">
        <v>22</v>
      </c>
      <c r="G2" s="10">
        <v>245000</v>
      </c>
      <c r="H2" s="11">
        <v>46889.46</v>
      </c>
      <c r="I2" s="12"/>
      <c r="J2" s="12" t="s">
        <v>23</v>
      </c>
      <c r="K2" s="10">
        <v>7031.5</v>
      </c>
      <c r="L2" s="11">
        <v>4742.3999999999996</v>
      </c>
      <c r="M2" s="12"/>
      <c r="N2" s="12" t="s">
        <v>23</v>
      </c>
      <c r="O2" s="12">
        <v>25</v>
      </c>
      <c r="P2" s="12">
        <v>50</v>
      </c>
      <c r="Q2" s="10">
        <f>SUM(Tabla1[[#This Row],[IMPUESTO SOBRE LA RENTA]:[ASP CORPHOTELS]])</f>
        <v>58738.36</v>
      </c>
      <c r="R2" s="13">
        <f>Tabla1[[#This Row],[SALARIO MENSUAL]]-Tabla1[[#This Row],[TOTAL DESCUENTOS]]</f>
        <v>186261.64</v>
      </c>
      <c r="S2" s="1"/>
      <c r="T2" s="1"/>
      <c r="U2" s="1"/>
      <c r="V2" s="1"/>
      <c r="W2" s="1"/>
      <c r="X2" s="1"/>
      <c r="Y2" s="1"/>
    </row>
    <row r="3" spans="1:25" ht="31.5" customHeight="1" x14ac:dyDescent="0.25">
      <c r="A3" s="7">
        <v>2</v>
      </c>
      <c r="B3" s="8" t="s">
        <v>24</v>
      </c>
      <c r="C3" s="8" t="s">
        <v>19</v>
      </c>
      <c r="D3" s="8" t="s">
        <v>25</v>
      </c>
      <c r="E3" s="9" t="s">
        <v>21</v>
      </c>
      <c r="F3" s="9" t="s">
        <v>22</v>
      </c>
      <c r="G3" s="10">
        <v>70000</v>
      </c>
      <c r="H3" s="10">
        <v>5368.45</v>
      </c>
      <c r="I3" s="12"/>
      <c r="J3" s="12"/>
      <c r="K3" s="10">
        <v>2009</v>
      </c>
      <c r="L3" s="10">
        <v>2128</v>
      </c>
      <c r="M3" s="12"/>
      <c r="N3" s="12"/>
      <c r="O3" s="12">
        <v>25</v>
      </c>
      <c r="P3" s="12">
        <v>50</v>
      </c>
      <c r="Q3" s="10">
        <f>SUM(Tabla1[[#This Row],[IMPUESTO SOBRE LA RENTA]:[ASP CORPHOTELS]])</f>
        <v>9580.4500000000007</v>
      </c>
      <c r="R3" s="13">
        <f>Tabla1[[#This Row],[SALARIO MENSUAL]]-Tabla1[[#This Row],[TOTAL DESCUENTOS]]</f>
        <v>60419.55</v>
      </c>
      <c r="S3" s="1"/>
      <c r="T3" s="1"/>
      <c r="U3" s="1"/>
      <c r="V3" s="1"/>
      <c r="W3" s="1"/>
      <c r="X3" s="1"/>
      <c r="Y3" s="1"/>
    </row>
    <row r="4" spans="1:25" ht="31.5" customHeight="1" x14ac:dyDescent="0.25">
      <c r="A4" s="7">
        <v>3</v>
      </c>
      <c r="B4" s="8" t="s">
        <v>26</v>
      </c>
      <c r="C4" s="8" t="s">
        <v>19</v>
      </c>
      <c r="D4" s="8" t="s">
        <v>27</v>
      </c>
      <c r="E4" s="9" t="s">
        <v>21</v>
      </c>
      <c r="F4" s="9" t="s">
        <v>22</v>
      </c>
      <c r="G4" s="10">
        <v>70000</v>
      </c>
      <c r="H4" s="10">
        <v>5368.45</v>
      </c>
      <c r="I4" s="12"/>
      <c r="J4" s="12"/>
      <c r="K4" s="10">
        <v>2009</v>
      </c>
      <c r="L4" s="10">
        <v>2128</v>
      </c>
      <c r="M4" s="12"/>
      <c r="N4" s="10">
        <v>3436.29</v>
      </c>
      <c r="O4" s="12">
        <v>25</v>
      </c>
      <c r="P4" s="12">
        <v>50</v>
      </c>
      <c r="Q4" s="10">
        <f>SUM(Tabla1[[#This Row],[IMPUESTO SOBRE LA RENTA]:[ASP CORPHOTELS]])</f>
        <v>13016.740000000002</v>
      </c>
      <c r="R4" s="13">
        <f>Tabla1[[#This Row],[SALARIO MENSUAL]]-Tabla1[[#This Row],[TOTAL DESCUENTOS]]</f>
        <v>56983.259999999995</v>
      </c>
      <c r="S4" s="1"/>
      <c r="T4" s="1"/>
      <c r="U4" s="1"/>
      <c r="V4" s="1"/>
      <c r="W4" s="1"/>
      <c r="X4" s="1"/>
      <c r="Y4" s="1"/>
    </row>
    <row r="5" spans="1:25" ht="31.5" customHeight="1" x14ac:dyDescent="0.25">
      <c r="A5" s="7">
        <v>4</v>
      </c>
      <c r="B5" s="8" t="s">
        <v>28</v>
      </c>
      <c r="C5" s="8" t="s">
        <v>19</v>
      </c>
      <c r="D5" s="8" t="s">
        <v>25</v>
      </c>
      <c r="E5" s="9" t="s">
        <v>21</v>
      </c>
      <c r="F5" s="9" t="s">
        <v>22</v>
      </c>
      <c r="G5" s="10">
        <v>70000</v>
      </c>
      <c r="H5" s="10">
        <v>5368.45</v>
      </c>
      <c r="I5" s="12"/>
      <c r="J5" s="12"/>
      <c r="K5" s="10">
        <v>2009</v>
      </c>
      <c r="L5" s="10">
        <v>2128</v>
      </c>
      <c r="M5" s="12"/>
      <c r="N5" s="12"/>
      <c r="O5" s="12">
        <v>25</v>
      </c>
      <c r="P5" s="12">
        <v>50</v>
      </c>
      <c r="Q5" s="10">
        <f>SUM(Tabla1[[#This Row],[IMPUESTO SOBRE LA RENTA]:[ASP CORPHOTELS]])</f>
        <v>9580.4500000000007</v>
      </c>
      <c r="R5" s="13">
        <f>Tabla1[[#This Row],[SALARIO MENSUAL]]-Tabla1[[#This Row],[TOTAL DESCUENTOS]]</f>
        <v>60419.55</v>
      </c>
      <c r="S5" s="1"/>
      <c r="T5" s="1"/>
      <c r="U5" s="1"/>
      <c r="V5" s="1"/>
      <c r="W5" s="1"/>
      <c r="X5" s="1"/>
      <c r="Y5" s="1"/>
    </row>
    <row r="6" spans="1:25" ht="31.5" customHeight="1" x14ac:dyDescent="0.25">
      <c r="A6" s="7">
        <v>5</v>
      </c>
      <c r="B6" s="8" t="s">
        <v>29</v>
      </c>
      <c r="C6" s="8" t="s">
        <v>19</v>
      </c>
      <c r="D6" s="8" t="s">
        <v>30</v>
      </c>
      <c r="E6" s="9" t="s">
        <v>21</v>
      </c>
      <c r="F6" s="9" t="s">
        <v>31</v>
      </c>
      <c r="G6" s="10">
        <v>80000</v>
      </c>
      <c r="H6" s="10">
        <v>6805.88</v>
      </c>
      <c r="I6" s="12"/>
      <c r="J6" s="10">
        <v>3020.24</v>
      </c>
      <c r="K6" s="10">
        <v>2296</v>
      </c>
      <c r="L6" s="10">
        <v>2432</v>
      </c>
      <c r="M6" s="12"/>
      <c r="N6" s="12"/>
      <c r="O6" s="12">
        <v>25</v>
      </c>
      <c r="P6" s="12">
        <v>50</v>
      </c>
      <c r="Q6" s="10">
        <f>SUM(Tabla1[[#This Row],[IMPUESTO SOBRE LA RENTA]:[ASP CORPHOTELS]])</f>
        <v>14629.119999999999</v>
      </c>
      <c r="R6" s="13">
        <f>Tabla1[[#This Row],[SALARIO MENSUAL]]-Tabla1[[#This Row],[TOTAL DESCUENTOS]]</f>
        <v>65370.880000000005</v>
      </c>
      <c r="S6" s="1"/>
      <c r="T6" s="1"/>
      <c r="U6" s="1"/>
      <c r="V6" s="1"/>
      <c r="W6" s="1"/>
      <c r="X6" s="1"/>
      <c r="Y6" s="1"/>
    </row>
    <row r="7" spans="1:25" ht="31.5" customHeight="1" x14ac:dyDescent="0.25">
      <c r="A7" s="7">
        <v>6</v>
      </c>
      <c r="B7" s="14" t="s">
        <v>32</v>
      </c>
      <c r="C7" s="8" t="s">
        <v>19</v>
      </c>
      <c r="D7" s="8" t="s">
        <v>33</v>
      </c>
      <c r="E7" s="9" t="s">
        <v>21</v>
      </c>
      <c r="F7" s="9" t="s">
        <v>31</v>
      </c>
      <c r="G7" s="10">
        <v>60000</v>
      </c>
      <c r="H7" s="10">
        <v>3486.65</v>
      </c>
      <c r="I7" s="12"/>
      <c r="J7" s="12"/>
      <c r="K7" s="10">
        <v>1722</v>
      </c>
      <c r="L7" s="10">
        <v>1824</v>
      </c>
      <c r="M7" s="12"/>
      <c r="N7" s="10">
        <v>10478.219999999999</v>
      </c>
      <c r="O7" s="12">
        <v>25</v>
      </c>
      <c r="P7" s="12">
        <v>50</v>
      </c>
      <c r="Q7" s="10">
        <f>SUM(Tabla1[[#This Row],[IMPUESTO SOBRE LA RENTA]:[ASP CORPHOTELS]])</f>
        <v>17585.87</v>
      </c>
      <c r="R7" s="13">
        <f>Tabla1[[#This Row],[SALARIO MENSUAL]]-Tabla1[[#This Row],[TOTAL DESCUENTOS]]</f>
        <v>42414.130000000005</v>
      </c>
      <c r="S7" s="1"/>
      <c r="T7" s="1"/>
      <c r="U7" s="1"/>
      <c r="V7" s="1"/>
      <c r="W7" s="1"/>
      <c r="X7" s="1"/>
      <c r="Y7" s="1"/>
    </row>
    <row r="8" spans="1:25" ht="31.5" customHeight="1" x14ac:dyDescent="0.25">
      <c r="A8" s="7">
        <v>7</v>
      </c>
      <c r="B8" s="14" t="s">
        <v>34</v>
      </c>
      <c r="C8" s="8" t="s">
        <v>35</v>
      </c>
      <c r="D8" s="8" t="s">
        <v>36</v>
      </c>
      <c r="E8" s="9" t="s">
        <v>21</v>
      </c>
      <c r="F8" s="9" t="s">
        <v>31</v>
      </c>
      <c r="G8" s="11">
        <v>87000</v>
      </c>
      <c r="H8" s="11">
        <v>9047.51</v>
      </c>
      <c r="I8" s="15"/>
      <c r="J8" s="15"/>
      <c r="K8" s="11">
        <v>2496.9</v>
      </c>
      <c r="L8" s="10">
        <v>2644.8</v>
      </c>
      <c r="M8" s="12"/>
      <c r="N8" s="12"/>
      <c r="O8" s="12">
        <v>25</v>
      </c>
      <c r="P8" s="12">
        <v>50</v>
      </c>
      <c r="Q8" s="10">
        <f>SUM(Tabla1[[#This Row],[IMPUESTO SOBRE LA RENTA]:[ASP CORPHOTELS]])</f>
        <v>14264.21</v>
      </c>
      <c r="R8" s="13">
        <f>Tabla1[[#This Row],[SALARIO MENSUAL]]-Tabla1[[#This Row],[TOTAL DESCUENTOS]]</f>
        <v>72735.790000000008</v>
      </c>
      <c r="S8" s="1"/>
      <c r="T8" s="1"/>
      <c r="U8" s="1"/>
      <c r="V8" s="1"/>
      <c r="W8" s="1"/>
      <c r="X8" s="1"/>
      <c r="Y8" s="1"/>
    </row>
    <row r="9" spans="1:25" ht="31.5" customHeight="1" x14ac:dyDescent="0.25">
      <c r="A9" s="7">
        <v>8</v>
      </c>
      <c r="B9" s="14" t="s">
        <v>37</v>
      </c>
      <c r="C9" s="8" t="s">
        <v>35</v>
      </c>
      <c r="D9" s="8" t="s">
        <v>36</v>
      </c>
      <c r="E9" s="9" t="s">
        <v>21</v>
      </c>
      <c r="F9" s="9" t="s">
        <v>22</v>
      </c>
      <c r="G9" s="11">
        <v>87000</v>
      </c>
      <c r="H9" s="11">
        <v>9047.51</v>
      </c>
      <c r="I9" s="15"/>
      <c r="J9" s="15" t="s">
        <v>23</v>
      </c>
      <c r="K9" s="11">
        <v>2496.9</v>
      </c>
      <c r="L9" s="10">
        <v>2644.8</v>
      </c>
      <c r="M9" s="12"/>
      <c r="N9" s="12"/>
      <c r="O9" s="12">
        <v>25</v>
      </c>
      <c r="P9" s="12">
        <v>50</v>
      </c>
      <c r="Q9" s="10">
        <f>SUM(Tabla1[[#This Row],[IMPUESTO SOBRE LA RENTA]:[ASP CORPHOTELS]])</f>
        <v>14264.21</v>
      </c>
      <c r="R9" s="13">
        <f>Tabla1[[#This Row],[SALARIO MENSUAL]]-Tabla1[[#This Row],[TOTAL DESCUENTOS]]</f>
        <v>72735.790000000008</v>
      </c>
      <c r="S9" s="1"/>
      <c r="T9" s="1"/>
      <c r="U9" s="1"/>
      <c r="V9" s="1"/>
      <c r="W9" s="1"/>
      <c r="X9" s="1"/>
      <c r="Y9" s="1"/>
    </row>
    <row r="10" spans="1:25" ht="31.5" customHeight="1" x14ac:dyDescent="0.25">
      <c r="A10" s="7">
        <v>9</v>
      </c>
      <c r="B10" s="8" t="s">
        <v>38</v>
      </c>
      <c r="C10" s="8" t="s">
        <v>39</v>
      </c>
      <c r="D10" s="16" t="s">
        <v>40</v>
      </c>
      <c r="E10" s="9" t="s">
        <v>21</v>
      </c>
      <c r="F10" s="9" t="s">
        <v>22</v>
      </c>
      <c r="G10" s="10">
        <v>87000</v>
      </c>
      <c r="H10" s="11">
        <v>9047.51</v>
      </c>
      <c r="I10" s="15"/>
      <c r="J10" s="15" t="s">
        <v>23</v>
      </c>
      <c r="K10" s="11">
        <v>2496.9</v>
      </c>
      <c r="L10" s="10">
        <v>2644.8</v>
      </c>
      <c r="M10" s="12"/>
      <c r="N10" s="12"/>
      <c r="O10" s="12">
        <v>25</v>
      </c>
      <c r="P10" s="12">
        <v>50</v>
      </c>
      <c r="Q10" s="10">
        <f>SUM(Tabla1[[#This Row],[IMPUESTO SOBRE LA RENTA]:[ASP CORPHOTELS]])</f>
        <v>14264.21</v>
      </c>
      <c r="R10" s="13">
        <f>Tabla1[[#This Row],[SALARIO MENSUAL]]-Tabla1[[#This Row],[TOTAL DESCUENTOS]]</f>
        <v>72735.790000000008</v>
      </c>
      <c r="S10" s="1"/>
      <c r="T10" s="1"/>
      <c r="U10" s="1"/>
      <c r="V10" s="1"/>
      <c r="W10" s="1"/>
      <c r="X10" s="1"/>
      <c r="Y10" s="1"/>
    </row>
    <row r="11" spans="1:25" ht="31.5" customHeight="1" x14ac:dyDescent="0.25">
      <c r="A11" s="7">
        <v>10</v>
      </c>
      <c r="B11" s="8" t="s">
        <v>41</v>
      </c>
      <c r="C11" s="8" t="s">
        <v>39</v>
      </c>
      <c r="D11" s="8" t="s">
        <v>42</v>
      </c>
      <c r="E11" s="9" t="s">
        <v>21</v>
      </c>
      <c r="F11" s="9" t="s">
        <v>31</v>
      </c>
      <c r="G11" s="10">
        <v>40000</v>
      </c>
      <c r="H11" s="15">
        <v>442.65</v>
      </c>
      <c r="I11" s="15"/>
      <c r="J11" s="15"/>
      <c r="K11" s="11">
        <v>1148</v>
      </c>
      <c r="L11" s="10">
        <v>1216</v>
      </c>
      <c r="M11" s="12"/>
      <c r="N11" s="12"/>
      <c r="O11" s="12">
        <v>25</v>
      </c>
      <c r="P11" s="12">
        <v>50</v>
      </c>
      <c r="Q11" s="10">
        <f>SUM(Tabla1[[#This Row],[IMPUESTO SOBRE LA RENTA]:[ASP CORPHOTELS]])</f>
        <v>2881.65</v>
      </c>
      <c r="R11" s="13">
        <f>Tabla1[[#This Row],[SALARIO MENSUAL]]-Tabla1[[#This Row],[TOTAL DESCUENTOS]]</f>
        <v>37118.35</v>
      </c>
      <c r="S11" s="1"/>
      <c r="T11" s="1"/>
      <c r="U11" s="1"/>
      <c r="V11" s="1"/>
      <c r="W11" s="1"/>
      <c r="X11" s="1"/>
      <c r="Y11" s="1"/>
    </row>
    <row r="12" spans="1:25" ht="31.5" customHeight="1" x14ac:dyDescent="0.25">
      <c r="A12" s="7">
        <v>11</v>
      </c>
      <c r="B12" s="8" t="s">
        <v>43</v>
      </c>
      <c r="C12" s="8" t="s">
        <v>44</v>
      </c>
      <c r="D12" s="8" t="s">
        <v>45</v>
      </c>
      <c r="E12" s="9" t="s">
        <v>21</v>
      </c>
      <c r="F12" s="9" t="s">
        <v>31</v>
      </c>
      <c r="G12" s="10">
        <v>87000</v>
      </c>
      <c r="H12" s="11">
        <v>9047.51</v>
      </c>
      <c r="I12" s="12"/>
      <c r="J12" s="12" t="s">
        <v>23</v>
      </c>
      <c r="K12" s="10">
        <v>2496.9</v>
      </c>
      <c r="L12" s="10">
        <v>2644.8</v>
      </c>
      <c r="M12" s="12" t="s">
        <v>23</v>
      </c>
      <c r="N12" s="12" t="s">
        <v>23</v>
      </c>
      <c r="O12" s="12">
        <v>25</v>
      </c>
      <c r="P12" s="12">
        <v>50</v>
      </c>
      <c r="Q12" s="10">
        <f>SUM(Tabla1[[#This Row],[IMPUESTO SOBRE LA RENTA]:[ASP CORPHOTELS]])</f>
        <v>14264.21</v>
      </c>
      <c r="R12" s="13">
        <f>Tabla1[[#This Row],[SALARIO MENSUAL]]-Tabla1[[#This Row],[TOTAL DESCUENTOS]]</f>
        <v>72735.790000000008</v>
      </c>
      <c r="S12" s="1"/>
      <c r="T12" s="1"/>
      <c r="U12" s="1"/>
      <c r="V12" s="1"/>
      <c r="W12" s="1"/>
      <c r="X12" s="1"/>
      <c r="Y12" s="1"/>
    </row>
    <row r="13" spans="1:25" ht="31.5" customHeight="1" x14ac:dyDescent="0.25">
      <c r="A13" s="7">
        <v>12</v>
      </c>
      <c r="B13" s="8" t="s">
        <v>46</v>
      </c>
      <c r="C13" s="8" t="s">
        <v>44</v>
      </c>
      <c r="D13" s="8" t="s">
        <v>47</v>
      </c>
      <c r="E13" s="9" t="s">
        <v>21</v>
      </c>
      <c r="F13" s="9" t="s">
        <v>31</v>
      </c>
      <c r="G13" s="11">
        <v>35000</v>
      </c>
      <c r="H13" s="17" t="s">
        <v>23</v>
      </c>
      <c r="I13" s="12"/>
      <c r="J13" s="12" t="s">
        <v>23</v>
      </c>
      <c r="K13" s="10">
        <v>1004.5</v>
      </c>
      <c r="L13" s="10">
        <v>1064</v>
      </c>
      <c r="M13" s="12">
        <v>100</v>
      </c>
      <c r="N13" s="12" t="s">
        <v>23</v>
      </c>
      <c r="O13" s="12">
        <v>25</v>
      </c>
      <c r="P13" s="12">
        <v>50</v>
      </c>
      <c r="Q13" s="10">
        <f>SUM(Tabla1[[#This Row],[IMPUESTO SOBRE LA RENTA]:[ASP CORPHOTELS]])</f>
        <v>2243.5</v>
      </c>
      <c r="R13" s="13">
        <f>Tabla1[[#This Row],[SALARIO MENSUAL]]-Tabla1[[#This Row],[TOTAL DESCUENTOS]]</f>
        <v>32756.5</v>
      </c>
      <c r="S13" s="1"/>
      <c r="T13" s="1"/>
      <c r="U13" s="1"/>
      <c r="V13" s="1"/>
      <c r="W13" s="1"/>
      <c r="X13" s="1"/>
      <c r="Y13" s="1"/>
    </row>
    <row r="14" spans="1:25" ht="31.5" customHeight="1" x14ac:dyDescent="0.25">
      <c r="A14" s="7">
        <v>13</v>
      </c>
      <c r="B14" s="16" t="s">
        <v>48</v>
      </c>
      <c r="C14" s="8" t="s">
        <v>44</v>
      </c>
      <c r="D14" s="18" t="s">
        <v>49</v>
      </c>
      <c r="E14" s="9" t="s">
        <v>21</v>
      </c>
      <c r="F14" s="9" t="s">
        <v>31</v>
      </c>
      <c r="G14" s="11">
        <v>19800</v>
      </c>
      <c r="H14" s="15" t="s">
        <v>23</v>
      </c>
      <c r="I14" s="12">
        <v>376</v>
      </c>
      <c r="J14" s="12"/>
      <c r="K14" s="12">
        <v>568.26</v>
      </c>
      <c r="L14" s="12">
        <v>601.91999999999996</v>
      </c>
      <c r="M14" s="12" t="s">
        <v>23</v>
      </c>
      <c r="N14" s="12" t="s">
        <v>23</v>
      </c>
      <c r="O14" s="12">
        <v>25</v>
      </c>
      <c r="P14" s="12">
        <v>50</v>
      </c>
      <c r="Q14" s="10">
        <f>SUM(Tabla1[[#This Row],[IMPUESTO SOBRE LA RENTA]:[ASP CORPHOTELS]])</f>
        <v>1621.1799999999998</v>
      </c>
      <c r="R14" s="13">
        <f>Tabla1[[#This Row],[SALARIO MENSUAL]]-Tabla1[[#This Row],[TOTAL DESCUENTOS]]</f>
        <v>18178.82</v>
      </c>
      <c r="S14" s="1"/>
      <c r="T14" s="1"/>
      <c r="U14" s="1"/>
      <c r="V14" s="1"/>
      <c r="W14" s="1"/>
      <c r="X14" s="1"/>
      <c r="Y14" s="1"/>
    </row>
    <row r="15" spans="1:25" ht="31.5" customHeight="1" x14ac:dyDescent="0.25">
      <c r="A15" s="7">
        <v>14</v>
      </c>
      <c r="B15" s="18" t="s">
        <v>50</v>
      </c>
      <c r="C15" s="8" t="s">
        <v>44</v>
      </c>
      <c r="D15" s="18" t="s">
        <v>49</v>
      </c>
      <c r="E15" s="9" t="s">
        <v>21</v>
      </c>
      <c r="F15" s="9" t="s">
        <v>31</v>
      </c>
      <c r="G15" s="11">
        <v>20000</v>
      </c>
      <c r="H15" s="15"/>
      <c r="I15" s="12"/>
      <c r="J15" s="12"/>
      <c r="K15" s="12">
        <v>574</v>
      </c>
      <c r="L15" s="12">
        <v>608</v>
      </c>
      <c r="M15" s="12" t="s">
        <v>23</v>
      </c>
      <c r="N15" s="12" t="s">
        <v>23</v>
      </c>
      <c r="O15" s="12">
        <v>25</v>
      </c>
      <c r="P15" s="12">
        <v>50</v>
      </c>
      <c r="Q15" s="10">
        <f>SUM(Tabla1[[#This Row],[IMPUESTO SOBRE LA RENTA]:[ASP CORPHOTELS]])</f>
        <v>1257</v>
      </c>
      <c r="R15" s="13">
        <f>Tabla1[[#This Row],[SALARIO MENSUAL]]-Tabla1[[#This Row],[TOTAL DESCUENTOS]]</f>
        <v>18743</v>
      </c>
      <c r="S15" s="1"/>
      <c r="T15" s="1"/>
      <c r="U15" s="1"/>
      <c r="V15" s="1"/>
      <c r="W15" s="1"/>
      <c r="X15" s="1"/>
      <c r="Y15" s="1"/>
    </row>
    <row r="16" spans="1:25" ht="31.5" customHeight="1" x14ac:dyDescent="0.25">
      <c r="A16" s="7">
        <v>15</v>
      </c>
      <c r="B16" s="18" t="s">
        <v>211</v>
      </c>
      <c r="C16" s="8" t="s">
        <v>44</v>
      </c>
      <c r="D16" s="18" t="s">
        <v>49</v>
      </c>
      <c r="E16" s="9" t="s">
        <v>21</v>
      </c>
      <c r="F16" s="9" t="s">
        <v>31</v>
      </c>
      <c r="G16" s="11">
        <v>29000</v>
      </c>
      <c r="H16" s="12"/>
      <c r="I16" s="12"/>
      <c r="J16" s="12"/>
      <c r="K16" s="12">
        <v>832.3</v>
      </c>
      <c r="L16" s="12">
        <v>881.6</v>
      </c>
      <c r="M16" s="12">
        <v>0</v>
      </c>
      <c r="N16" s="12">
        <v>0</v>
      </c>
      <c r="O16" s="12">
        <v>25</v>
      </c>
      <c r="P16" s="12">
        <v>50</v>
      </c>
      <c r="Q16" s="10">
        <f>SUM(Tabla1[[#This Row],[IMPUESTO SOBRE LA RENTA]:[ASP CORPHOTELS]])</f>
        <v>1788.9</v>
      </c>
      <c r="R16" s="13">
        <f>Tabla1[[#This Row],[SALARIO MENSUAL]]-Tabla1[[#This Row],[TOTAL DESCUENTOS]]</f>
        <v>27211.1</v>
      </c>
      <c r="S16" s="1"/>
      <c r="T16" s="1"/>
      <c r="U16" s="1"/>
      <c r="V16" s="1"/>
      <c r="W16" s="1"/>
      <c r="X16" s="1"/>
      <c r="Y16" s="1"/>
    </row>
    <row r="17" spans="1:25" ht="31.5" customHeight="1" x14ac:dyDescent="0.25">
      <c r="A17" s="7">
        <v>16</v>
      </c>
      <c r="B17" s="18" t="s">
        <v>212</v>
      </c>
      <c r="C17" s="8" t="s">
        <v>44</v>
      </c>
      <c r="D17" s="18" t="s">
        <v>52</v>
      </c>
      <c r="E17" s="9" t="s">
        <v>21</v>
      </c>
      <c r="F17" s="9" t="s">
        <v>31</v>
      </c>
      <c r="G17" s="11">
        <v>25000</v>
      </c>
      <c r="H17" s="12"/>
      <c r="I17" s="12"/>
      <c r="J17" s="12"/>
      <c r="K17" s="12">
        <v>717.5</v>
      </c>
      <c r="L17" s="12">
        <v>760</v>
      </c>
      <c r="M17" s="12">
        <v>0</v>
      </c>
      <c r="N17" s="12">
        <v>0</v>
      </c>
      <c r="O17" s="12">
        <v>25</v>
      </c>
      <c r="P17" s="12">
        <v>50</v>
      </c>
      <c r="Q17" s="10">
        <f>SUM(Tabla1[[#This Row],[IMPUESTO SOBRE LA RENTA]:[ASP CORPHOTELS]])</f>
        <v>1552.5</v>
      </c>
      <c r="R17" s="13">
        <f>Tabla1[[#This Row],[SALARIO MENSUAL]]-Tabla1[[#This Row],[TOTAL DESCUENTOS]]</f>
        <v>23447.5</v>
      </c>
      <c r="S17" s="1"/>
      <c r="T17" s="1"/>
      <c r="U17" s="1"/>
      <c r="V17" s="1"/>
      <c r="W17" s="1"/>
      <c r="X17" s="1"/>
      <c r="Y17" s="1"/>
    </row>
    <row r="18" spans="1:25" ht="31.5" customHeight="1" x14ac:dyDescent="0.25">
      <c r="A18" s="7">
        <v>17</v>
      </c>
      <c r="B18" s="18" t="s">
        <v>51</v>
      </c>
      <c r="C18" s="8" t="s">
        <v>44</v>
      </c>
      <c r="D18" s="18" t="s">
        <v>52</v>
      </c>
      <c r="E18" s="9" t="s">
        <v>21</v>
      </c>
      <c r="F18" s="9" t="s">
        <v>31</v>
      </c>
      <c r="G18" s="11">
        <v>20000</v>
      </c>
      <c r="H18" s="15"/>
      <c r="I18" s="12"/>
      <c r="J18" s="12"/>
      <c r="K18" s="12">
        <v>574</v>
      </c>
      <c r="L18" s="12">
        <v>608</v>
      </c>
      <c r="M18" s="12" t="s">
        <v>23</v>
      </c>
      <c r="N18" s="12" t="s">
        <v>23</v>
      </c>
      <c r="O18" s="12">
        <v>25</v>
      </c>
      <c r="P18" s="12">
        <v>50</v>
      </c>
      <c r="Q18" s="10">
        <f>SUM(Tabla1[[#This Row],[IMPUESTO SOBRE LA RENTA]:[ASP CORPHOTELS]])</f>
        <v>1257</v>
      </c>
      <c r="R18" s="13">
        <f>Tabla1[[#This Row],[SALARIO MENSUAL]]-Tabla1[[#This Row],[TOTAL DESCUENTOS]]</f>
        <v>18743</v>
      </c>
      <c r="S18" s="1"/>
      <c r="T18" s="1"/>
      <c r="U18" s="1"/>
      <c r="V18" s="1"/>
      <c r="W18" s="1"/>
      <c r="X18" s="1"/>
      <c r="Y18" s="1"/>
    </row>
    <row r="19" spans="1:25" ht="31.5" customHeight="1" x14ac:dyDescent="0.25">
      <c r="A19" s="7">
        <v>18</v>
      </c>
      <c r="B19" s="8" t="s">
        <v>53</v>
      </c>
      <c r="C19" s="14" t="s">
        <v>54</v>
      </c>
      <c r="D19" s="14" t="s">
        <v>55</v>
      </c>
      <c r="E19" s="9" t="s">
        <v>21</v>
      </c>
      <c r="F19" s="9" t="s">
        <v>31</v>
      </c>
      <c r="G19" s="10">
        <v>60000</v>
      </c>
      <c r="H19" s="10">
        <v>3486.65</v>
      </c>
      <c r="I19" s="12"/>
      <c r="J19" s="12" t="s">
        <v>23</v>
      </c>
      <c r="K19" s="10">
        <v>1722</v>
      </c>
      <c r="L19" s="10">
        <v>1824</v>
      </c>
      <c r="M19" s="12"/>
      <c r="N19" s="19" t="s">
        <v>23</v>
      </c>
      <c r="O19" s="12">
        <v>25</v>
      </c>
      <c r="P19" s="12">
        <v>50</v>
      </c>
      <c r="Q19" s="10">
        <f>SUM(Tabla1[[#This Row],[IMPUESTO SOBRE LA RENTA]:[ASP CORPHOTELS]])</f>
        <v>7107.65</v>
      </c>
      <c r="R19" s="13">
        <f>Tabla1[[#This Row],[SALARIO MENSUAL]]-Tabla1[[#This Row],[TOTAL DESCUENTOS]]</f>
        <v>52892.35</v>
      </c>
      <c r="S19" s="1"/>
      <c r="T19" s="1"/>
      <c r="U19" s="1"/>
      <c r="V19" s="1"/>
      <c r="W19" s="1"/>
      <c r="X19" s="1"/>
      <c r="Y19" s="1"/>
    </row>
    <row r="20" spans="1:25" ht="31.5" customHeight="1" x14ac:dyDescent="0.25">
      <c r="A20" s="7">
        <v>19</v>
      </c>
      <c r="B20" s="8" t="s">
        <v>56</v>
      </c>
      <c r="C20" s="8" t="s">
        <v>57</v>
      </c>
      <c r="D20" s="8" t="s">
        <v>58</v>
      </c>
      <c r="E20" s="9" t="s">
        <v>21</v>
      </c>
      <c r="F20" s="9" t="s">
        <v>31</v>
      </c>
      <c r="G20" s="11">
        <v>55000</v>
      </c>
      <c r="H20" s="11">
        <v>2559.6799999999998</v>
      </c>
      <c r="I20" s="10">
        <v>1128</v>
      </c>
      <c r="J20" s="12" t="s">
        <v>23</v>
      </c>
      <c r="K20" s="11">
        <v>1578.5</v>
      </c>
      <c r="L20" s="10">
        <v>1672</v>
      </c>
      <c r="M20" s="12">
        <v>100</v>
      </c>
      <c r="N20" s="12" t="s">
        <v>23</v>
      </c>
      <c r="O20" s="12">
        <v>25</v>
      </c>
      <c r="P20" s="12">
        <v>50</v>
      </c>
      <c r="Q20" s="10">
        <f>SUM(Tabla1[[#This Row],[IMPUESTO SOBRE LA RENTA]:[ASP CORPHOTELS]])</f>
        <v>7113.18</v>
      </c>
      <c r="R20" s="13">
        <f>Tabla1[[#This Row],[SALARIO MENSUAL]]-Tabla1[[#This Row],[TOTAL DESCUENTOS]]</f>
        <v>47886.82</v>
      </c>
      <c r="S20" s="1"/>
      <c r="T20" s="1"/>
      <c r="U20" s="1"/>
      <c r="V20" s="1"/>
      <c r="W20" s="1"/>
      <c r="X20" s="1"/>
      <c r="Y20" s="1"/>
    </row>
    <row r="21" spans="1:25" ht="31.5" customHeight="1" x14ac:dyDescent="0.25">
      <c r="A21" s="7">
        <v>20</v>
      </c>
      <c r="B21" s="8" t="s">
        <v>59</v>
      </c>
      <c r="C21" s="8" t="s">
        <v>60</v>
      </c>
      <c r="D21" s="8" t="s">
        <v>61</v>
      </c>
      <c r="E21" s="9" t="s">
        <v>21</v>
      </c>
      <c r="F21" s="9" t="s">
        <v>22</v>
      </c>
      <c r="G21" s="10">
        <v>47000</v>
      </c>
      <c r="H21" s="10">
        <v>1430.6</v>
      </c>
      <c r="I21" s="12" t="s">
        <v>23</v>
      </c>
      <c r="J21" s="19" t="s">
        <v>23</v>
      </c>
      <c r="K21" s="10">
        <v>1348.9</v>
      </c>
      <c r="L21" s="10">
        <v>1428.8</v>
      </c>
      <c r="M21" s="12"/>
      <c r="N21" s="10">
        <v>5493.16</v>
      </c>
      <c r="O21" s="12">
        <v>25</v>
      </c>
      <c r="P21" s="12">
        <v>50</v>
      </c>
      <c r="Q21" s="10">
        <f>SUM(Tabla1[[#This Row],[IMPUESTO SOBRE LA RENTA]:[ASP CORPHOTELS]])</f>
        <v>9776.4599999999991</v>
      </c>
      <c r="R21" s="13">
        <f>Tabla1[[#This Row],[SALARIO MENSUAL]]-Tabla1[[#This Row],[TOTAL DESCUENTOS]]</f>
        <v>37223.54</v>
      </c>
      <c r="S21" s="1"/>
      <c r="T21" s="1"/>
      <c r="U21" s="1"/>
      <c r="V21" s="1"/>
      <c r="W21" s="1"/>
      <c r="X21" s="1"/>
      <c r="Y21" s="1"/>
    </row>
    <row r="22" spans="1:25" ht="31.5" customHeight="1" x14ac:dyDescent="0.25">
      <c r="A22" s="7">
        <v>21</v>
      </c>
      <c r="B22" s="14" t="s">
        <v>62</v>
      </c>
      <c r="C22" s="8" t="s">
        <v>63</v>
      </c>
      <c r="D22" s="8" t="s">
        <v>64</v>
      </c>
      <c r="E22" s="9" t="s">
        <v>21</v>
      </c>
      <c r="F22" s="9" t="s">
        <v>22</v>
      </c>
      <c r="G22" s="10">
        <v>60000</v>
      </c>
      <c r="H22" s="11">
        <v>3486.65</v>
      </c>
      <c r="I22" s="12"/>
      <c r="J22" s="12"/>
      <c r="K22" s="11">
        <v>1722</v>
      </c>
      <c r="L22" s="10">
        <v>1824</v>
      </c>
      <c r="M22" s="12" t="s">
        <v>23</v>
      </c>
      <c r="N22" s="12" t="s">
        <v>23</v>
      </c>
      <c r="O22" s="12">
        <v>25</v>
      </c>
      <c r="P22" s="12">
        <v>50</v>
      </c>
      <c r="Q22" s="10">
        <f>SUM(Tabla1[[#This Row],[IMPUESTO SOBRE LA RENTA]:[ASP CORPHOTELS]])</f>
        <v>7107.65</v>
      </c>
      <c r="R22" s="13">
        <f>Tabla1[[#This Row],[SALARIO MENSUAL]]-Tabla1[[#This Row],[TOTAL DESCUENTOS]]</f>
        <v>52892.35</v>
      </c>
      <c r="S22" s="1"/>
      <c r="T22" s="1"/>
      <c r="U22" s="1"/>
      <c r="V22" s="1"/>
      <c r="W22" s="1"/>
      <c r="X22" s="1"/>
      <c r="Y22" s="1"/>
    </row>
    <row r="23" spans="1:25" ht="31.5" customHeight="1" x14ac:dyDescent="0.25">
      <c r="A23" s="7">
        <v>22</v>
      </c>
      <c r="B23" s="14" t="s">
        <v>65</v>
      </c>
      <c r="C23" s="8" t="s">
        <v>63</v>
      </c>
      <c r="D23" s="8" t="s">
        <v>66</v>
      </c>
      <c r="E23" s="9" t="s">
        <v>21</v>
      </c>
      <c r="F23" s="9" t="s">
        <v>31</v>
      </c>
      <c r="G23" s="10">
        <v>47000</v>
      </c>
      <c r="H23" s="11">
        <v>1430.6</v>
      </c>
      <c r="I23" s="12"/>
      <c r="J23" s="12"/>
      <c r="K23" s="11">
        <v>1348.9</v>
      </c>
      <c r="L23" s="10">
        <v>1428.8</v>
      </c>
      <c r="M23" s="12" t="s">
        <v>23</v>
      </c>
      <c r="N23" s="12" t="s">
        <v>23</v>
      </c>
      <c r="O23" s="12">
        <v>25</v>
      </c>
      <c r="P23" s="12">
        <v>50</v>
      </c>
      <c r="Q23" s="10">
        <f>SUM(Tabla1[[#This Row],[IMPUESTO SOBRE LA RENTA]:[ASP CORPHOTELS]])</f>
        <v>4283.3</v>
      </c>
      <c r="R23" s="13">
        <f>Tabla1[[#This Row],[SALARIO MENSUAL]]-Tabla1[[#This Row],[TOTAL DESCUENTOS]]</f>
        <v>42716.7</v>
      </c>
      <c r="S23" s="1"/>
      <c r="T23" s="1"/>
      <c r="U23" s="1"/>
      <c r="V23" s="1"/>
      <c r="W23" s="1"/>
      <c r="X23" s="1"/>
      <c r="Y23" s="1"/>
    </row>
    <row r="24" spans="1:25" ht="31.5" customHeight="1" x14ac:dyDescent="0.25">
      <c r="A24" s="7">
        <v>23</v>
      </c>
      <c r="B24" s="14" t="s">
        <v>67</v>
      </c>
      <c r="C24" s="8" t="s">
        <v>63</v>
      </c>
      <c r="D24" s="8" t="s">
        <v>68</v>
      </c>
      <c r="E24" s="9" t="s">
        <v>21</v>
      </c>
      <c r="F24" s="9" t="s">
        <v>22</v>
      </c>
      <c r="G24" s="10">
        <v>35000</v>
      </c>
      <c r="H24" s="12"/>
      <c r="I24" s="12"/>
      <c r="J24" s="12"/>
      <c r="K24" s="11">
        <v>1004.5</v>
      </c>
      <c r="L24" s="10">
        <v>1064</v>
      </c>
      <c r="M24" s="12" t="s">
        <v>23</v>
      </c>
      <c r="N24" s="12" t="s">
        <v>23</v>
      </c>
      <c r="O24" s="12">
        <v>25</v>
      </c>
      <c r="P24" s="12">
        <v>50</v>
      </c>
      <c r="Q24" s="10">
        <f>SUM(Tabla1[[#This Row],[IMPUESTO SOBRE LA RENTA]:[ASP CORPHOTELS]])</f>
        <v>2143.5</v>
      </c>
      <c r="R24" s="13">
        <f>Tabla1[[#This Row],[SALARIO MENSUAL]]-Tabla1[[#This Row],[TOTAL DESCUENTOS]]</f>
        <v>32856.5</v>
      </c>
      <c r="S24" s="1"/>
      <c r="T24" s="1"/>
      <c r="U24" s="1"/>
      <c r="V24" s="1"/>
      <c r="W24" s="1"/>
      <c r="X24" s="1"/>
      <c r="Y24" s="1"/>
    </row>
    <row r="25" spans="1:25" ht="31.5" customHeight="1" x14ac:dyDescent="0.25">
      <c r="A25" s="7">
        <v>24</v>
      </c>
      <c r="B25" s="8" t="s">
        <v>69</v>
      </c>
      <c r="C25" s="8" t="s">
        <v>63</v>
      </c>
      <c r="D25" s="8" t="s">
        <v>68</v>
      </c>
      <c r="E25" s="9" t="s">
        <v>21</v>
      </c>
      <c r="F25" s="9" t="s">
        <v>22</v>
      </c>
      <c r="G25" s="10">
        <v>35000</v>
      </c>
      <c r="H25" s="12" t="s">
        <v>23</v>
      </c>
      <c r="I25" s="12"/>
      <c r="J25" s="12" t="s">
        <v>23</v>
      </c>
      <c r="K25" s="11">
        <v>1004.5</v>
      </c>
      <c r="L25" s="10">
        <v>1064</v>
      </c>
      <c r="M25" s="12" t="s">
        <v>23</v>
      </c>
      <c r="N25" s="12" t="s">
        <v>23</v>
      </c>
      <c r="O25" s="12">
        <v>25</v>
      </c>
      <c r="P25" s="12">
        <v>50</v>
      </c>
      <c r="Q25" s="10">
        <f>SUM(Tabla1[[#This Row],[IMPUESTO SOBRE LA RENTA]:[ASP CORPHOTELS]])</f>
        <v>2143.5</v>
      </c>
      <c r="R25" s="13">
        <f>Tabla1[[#This Row],[SALARIO MENSUAL]]-Tabla1[[#This Row],[TOTAL DESCUENTOS]]</f>
        <v>32856.5</v>
      </c>
      <c r="S25" s="1"/>
      <c r="T25" s="1"/>
      <c r="U25" s="1"/>
      <c r="V25" s="1"/>
      <c r="W25" s="1"/>
      <c r="X25" s="1"/>
      <c r="Y25" s="1"/>
    </row>
    <row r="26" spans="1:25" ht="31.5" customHeight="1" x14ac:dyDescent="0.25">
      <c r="A26" s="7">
        <v>25</v>
      </c>
      <c r="B26" s="8" t="s">
        <v>70</v>
      </c>
      <c r="C26" s="8" t="s">
        <v>71</v>
      </c>
      <c r="D26" s="8" t="s">
        <v>72</v>
      </c>
      <c r="E26" s="9" t="s">
        <v>21</v>
      </c>
      <c r="F26" s="9" t="s">
        <v>22</v>
      </c>
      <c r="G26" s="11">
        <v>115000</v>
      </c>
      <c r="H26" s="11">
        <v>15633.81</v>
      </c>
      <c r="I26" s="15" t="s">
        <v>23</v>
      </c>
      <c r="J26" s="15" t="s">
        <v>23</v>
      </c>
      <c r="K26" s="11">
        <v>3300.5</v>
      </c>
      <c r="L26" s="10">
        <v>3496</v>
      </c>
      <c r="M26" s="12" t="s">
        <v>23</v>
      </c>
      <c r="N26" s="19" t="s">
        <v>23</v>
      </c>
      <c r="O26" s="12">
        <v>25</v>
      </c>
      <c r="P26" s="12">
        <v>50</v>
      </c>
      <c r="Q26" s="10">
        <f>SUM(Tabla1[[#This Row],[IMPUESTO SOBRE LA RENTA]:[ASP CORPHOTELS]])</f>
        <v>22505.309999999998</v>
      </c>
      <c r="R26" s="13">
        <f>Tabla1[[#This Row],[SALARIO MENSUAL]]-Tabla1[[#This Row],[TOTAL DESCUENTOS]]</f>
        <v>92494.69</v>
      </c>
      <c r="S26" s="1"/>
      <c r="T26" s="1"/>
      <c r="U26" s="1"/>
      <c r="V26" s="1"/>
      <c r="W26" s="1"/>
      <c r="X26" s="1"/>
      <c r="Y26" s="1"/>
    </row>
    <row r="27" spans="1:25" ht="31.5" customHeight="1" x14ac:dyDescent="0.25">
      <c r="A27" s="7">
        <v>26</v>
      </c>
      <c r="B27" s="8" t="s">
        <v>73</v>
      </c>
      <c r="C27" s="8" t="s">
        <v>71</v>
      </c>
      <c r="D27" s="8" t="s">
        <v>49</v>
      </c>
      <c r="E27" s="9" t="s">
        <v>21</v>
      </c>
      <c r="F27" s="9" t="s">
        <v>31</v>
      </c>
      <c r="G27" s="11">
        <v>33000</v>
      </c>
      <c r="H27" s="15" t="s">
        <v>23</v>
      </c>
      <c r="I27" s="15" t="s">
        <v>23</v>
      </c>
      <c r="J27" s="15" t="s">
        <v>23</v>
      </c>
      <c r="K27" s="15">
        <v>947.1</v>
      </c>
      <c r="L27" s="10">
        <v>1003.2</v>
      </c>
      <c r="M27" s="12">
        <v>100</v>
      </c>
      <c r="N27" s="19" t="s">
        <v>23</v>
      </c>
      <c r="O27" s="12">
        <v>25</v>
      </c>
      <c r="P27" s="12">
        <v>50</v>
      </c>
      <c r="Q27" s="10">
        <f>SUM(Tabla1[[#This Row],[IMPUESTO SOBRE LA RENTA]:[ASP CORPHOTELS]])</f>
        <v>2125.3000000000002</v>
      </c>
      <c r="R27" s="13">
        <f>Tabla1[[#This Row],[SALARIO MENSUAL]]-Tabla1[[#This Row],[TOTAL DESCUENTOS]]</f>
        <v>30874.7</v>
      </c>
      <c r="S27" s="1"/>
      <c r="T27" s="1"/>
      <c r="U27" s="1"/>
      <c r="V27" s="1"/>
      <c r="W27" s="1"/>
      <c r="X27" s="1"/>
      <c r="Y27" s="1"/>
    </row>
    <row r="28" spans="1:25" ht="31.5" customHeight="1" x14ac:dyDescent="0.25">
      <c r="A28" s="7">
        <v>27</v>
      </c>
      <c r="B28" s="8" t="s">
        <v>74</v>
      </c>
      <c r="C28" s="8" t="s">
        <v>71</v>
      </c>
      <c r="D28" s="8" t="s">
        <v>75</v>
      </c>
      <c r="E28" s="9" t="s">
        <v>21</v>
      </c>
      <c r="F28" s="9" t="s">
        <v>31</v>
      </c>
      <c r="G28" s="11">
        <v>55000</v>
      </c>
      <c r="H28" s="11">
        <v>2559.6799999999998</v>
      </c>
      <c r="I28" s="15" t="s">
        <v>23</v>
      </c>
      <c r="J28" s="15" t="s">
        <v>23</v>
      </c>
      <c r="K28" s="11">
        <v>1578.5</v>
      </c>
      <c r="L28" s="10">
        <v>1672</v>
      </c>
      <c r="M28" s="12">
        <v>120</v>
      </c>
      <c r="N28" s="19" t="s">
        <v>23</v>
      </c>
      <c r="O28" s="12">
        <v>25</v>
      </c>
      <c r="P28" s="12">
        <v>50</v>
      </c>
      <c r="Q28" s="10">
        <f>SUM(Tabla1[[#This Row],[IMPUESTO SOBRE LA RENTA]:[ASP CORPHOTELS]])</f>
        <v>6005.18</v>
      </c>
      <c r="R28" s="13">
        <f>Tabla1[[#This Row],[SALARIO MENSUAL]]-Tabla1[[#This Row],[TOTAL DESCUENTOS]]</f>
        <v>48994.82</v>
      </c>
      <c r="S28" s="1"/>
      <c r="T28" s="1"/>
      <c r="U28" s="1"/>
      <c r="V28" s="1"/>
      <c r="W28" s="1"/>
      <c r="X28" s="1"/>
      <c r="Y28" s="1"/>
    </row>
    <row r="29" spans="1:25" ht="31.5" customHeight="1" x14ac:dyDescent="0.25">
      <c r="A29" s="7">
        <v>28</v>
      </c>
      <c r="B29" s="14" t="s">
        <v>76</v>
      </c>
      <c r="C29" s="8" t="s">
        <v>71</v>
      </c>
      <c r="D29" s="8" t="s">
        <v>77</v>
      </c>
      <c r="E29" s="9" t="s">
        <v>21</v>
      </c>
      <c r="F29" s="9" t="s">
        <v>31</v>
      </c>
      <c r="G29" s="11">
        <v>25000</v>
      </c>
      <c r="H29" s="15"/>
      <c r="I29" s="15"/>
      <c r="J29" s="15"/>
      <c r="K29" s="15">
        <v>717.5</v>
      </c>
      <c r="L29" s="12">
        <v>760</v>
      </c>
      <c r="M29" s="12"/>
      <c r="N29" s="19"/>
      <c r="O29" s="12">
        <v>25</v>
      </c>
      <c r="P29" s="12">
        <v>50</v>
      </c>
      <c r="Q29" s="10">
        <f>SUM(Tabla1[[#This Row],[IMPUESTO SOBRE LA RENTA]:[ASP CORPHOTELS]])</f>
        <v>1552.5</v>
      </c>
      <c r="R29" s="13">
        <f>Tabla1[[#This Row],[SALARIO MENSUAL]]-Tabla1[[#This Row],[TOTAL DESCUENTOS]]</f>
        <v>23447.5</v>
      </c>
      <c r="S29" s="1"/>
      <c r="T29" s="1"/>
      <c r="U29" s="1"/>
      <c r="V29" s="1"/>
      <c r="W29" s="1"/>
      <c r="X29" s="1"/>
      <c r="Y29" s="1"/>
    </row>
    <row r="30" spans="1:25" ht="31.5" customHeight="1" x14ac:dyDescent="0.25">
      <c r="A30" s="7">
        <v>29</v>
      </c>
      <c r="B30" s="8" t="s">
        <v>78</v>
      </c>
      <c r="C30" s="8" t="s">
        <v>79</v>
      </c>
      <c r="D30" s="8" t="s">
        <v>80</v>
      </c>
      <c r="E30" s="9" t="s">
        <v>21</v>
      </c>
      <c r="F30" s="9" t="s">
        <v>31</v>
      </c>
      <c r="G30" s="11">
        <v>87000</v>
      </c>
      <c r="H30" s="10">
        <v>9047.51</v>
      </c>
      <c r="I30" s="15"/>
      <c r="J30" s="15"/>
      <c r="K30" s="10">
        <v>2496.9</v>
      </c>
      <c r="L30" s="10">
        <v>2644.8</v>
      </c>
      <c r="M30" s="12"/>
      <c r="N30" s="12"/>
      <c r="O30" s="12">
        <v>25</v>
      </c>
      <c r="P30" s="12">
        <v>50</v>
      </c>
      <c r="Q30" s="10">
        <f>SUM(Tabla1[[#This Row],[IMPUESTO SOBRE LA RENTA]:[ASP CORPHOTELS]])</f>
        <v>14264.21</v>
      </c>
      <c r="R30" s="13">
        <f>Tabla1[[#This Row],[SALARIO MENSUAL]]-Tabla1[[#This Row],[TOTAL DESCUENTOS]]</f>
        <v>72735.790000000008</v>
      </c>
      <c r="S30" s="1"/>
      <c r="T30" s="1"/>
      <c r="U30" s="1"/>
      <c r="V30" s="1"/>
      <c r="W30" s="1"/>
      <c r="X30" s="1"/>
      <c r="Y30" s="1"/>
    </row>
    <row r="31" spans="1:25" ht="31.5" customHeight="1" x14ac:dyDescent="0.25">
      <c r="A31" s="7">
        <v>30</v>
      </c>
      <c r="B31" s="8" t="s">
        <v>81</v>
      </c>
      <c r="C31" s="8" t="s">
        <v>79</v>
      </c>
      <c r="D31" s="8" t="s">
        <v>82</v>
      </c>
      <c r="E31" s="9" t="s">
        <v>21</v>
      </c>
      <c r="F31" s="9" t="s">
        <v>22</v>
      </c>
      <c r="G31" s="10">
        <v>60000</v>
      </c>
      <c r="H31" s="11">
        <v>3486.65</v>
      </c>
      <c r="I31" s="15"/>
      <c r="J31" s="15"/>
      <c r="K31" s="10">
        <v>1722</v>
      </c>
      <c r="L31" s="10">
        <v>1824</v>
      </c>
      <c r="M31" s="12"/>
      <c r="N31" s="12"/>
      <c r="O31" s="12">
        <v>25</v>
      </c>
      <c r="P31" s="12">
        <v>50</v>
      </c>
      <c r="Q31" s="10">
        <f>SUM(Tabla1[[#This Row],[IMPUESTO SOBRE LA RENTA]:[ASP CORPHOTELS]])</f>
        <v>7107.65</v>
      </c>
      <c r="R31" s="13">
        <f>Tabla1[[#This Row],[SALARIO MENSUAL]]-Tabla1[[#This Row],[TOTAL DESCUENTOS]]</f>
        <v>52892.35</v>
      </c>
      <c r="S31" s="1"/>
      <c r="T31" s="1"/>
      <c r="U31" s="1"/>
      <c r="V31" s="1"/>
      <c r="W31" s="1"/>
      <c r="X31" s="1"/>
      <c r="Y31" s="1"/>
    </row>
    <row r="32" spans="1:25" ht="31.5" customHeight="1" x14ac:dyDescent="0.25">
      <c r="A32" s="7">
        <v>31</v>
      </c>
      <c r="B32" s="18" t="s">
        <v>83</v>
      </c>
      <c r="C32" s="8" t="s">
        <v>79</v>
      </c>
      <c r="D32" s="14" t="s">
        <v>84</v>
      </c>
      <c r="E32" s="9" t="s">
        <v>21</v>
      </c>
      <c r="F32" s="9" t="s">
        <v>22</v>
      </c>
      <c r="G32" s="10">
        <v>33000</v>
      </c>
      <c r="H32" s="15"/>
      <c r="I32" s="15"/>
      <c r="J32" s="15"/>
      <c r="K32" s="12">
        <v>947.1</v>
      </c>
      <c r="L32" s="10">
        <v>1003.2</v>
      </c>
      <c r="M32" s="12"/>
      <c r="N32" s="12"/>
      <c r="O32" s="12">
        <v>25</v>
      </c>
      <c r="P32" s="12">
        <v>50</v>
      </c>
      <c r="Q32" s="10">
        <f>SUM(Tabla1[[#This Row],[IMPUESTO SOBRE LA RENTA]:[ASP CORPHOTELS]])</f>
        <v>2025.3000000000002</v>
      </c>
      <c r="R32" s="13">
        <f>Tabla1[[#This Row],[SALARIO MENSUAL]]-Tabla1[[#This Row],[TOTAL DESCUENTOS]]</f>
        <v>30974.7</v>
      </c>
      <c r="S32" s="1"/>
      <c r="T32" s="1"/>
      <c r="U32" s="1"/>
      <c r="V32" s="1"/>
      <c r="W32" s="1"/>
      <c r="X32" s="1"/>
      <c r="Y32" s="1"/>
    </row>
    <row r="33" spans="1:25" ht="31.5" customHeight="1" x14ac:dyDescent="0.25">
      <c r="A33" s="7">
        <v>32</v>
      </c>
      <c r="B33" s="14" t="s">
        <v>85</v>
      </c>
      <c r="C33" s="8" t="s">
        <v>79</v>
      </c>
      <c r="D33" s="14" t="s">
        <v>86</v>
      </c>
      <c r="E33" s="9" t="s">
        <v>21</v>
      </c>
      <c r="F33" s="9" t="s">
        <v>22</v>
      </c>
      <c r="G33" s="11">
        <v>25000</v>
      </c>
      <c r="H33" s="15"/>
      <c r="I33" s="15"/>
      <c r="J33" s="15"/>
      <c r="K33" s="12">
        <v>717.5</v>
      </c>
      <c r="L33" s="12">
        <v>760</v>
      </c>
      <c r="M33" s="12"/>
      <c r="N33" s="12"/>
      <c r="O33" s="12">
        <v>25</v>
      </c>
      <c r="P33" s="12">
        <v>50</v>
      </c>
      <c r="Q33" s="10">
        <f>SUM(Tabla1[[#This Row],[IMPUESTO SOBRE LA RENTA]:[ASP CORPHOTELS]])</f>
        <v>1552.5</v>
      </c>
      <c r="R33" s="13">
        <f>Tabla1[[#This Row],[SALARIO MENSUAL]]-Tabla1[[#This Row],[TOTAL DESCUENTOS]]</f>
        <v>23447.5</v>
      </c>
      <c r="S33" s="1"/>
      <c r="T33" s="1"/>
      <c r="U33" s="1"/>
      <c r="V33" s="1"/>
      <c r="W33" s="1"/>
      <c r="X33" s="1"/>
      <c r="Y33" s="1"/>
    </row>
    <row r="34" spans="1:25" ht="31.5" customHeight="1" x14ac:dyDescent="0.25">
      <c r="A34" s="7">
        <v>33</v>
      </c>
      <c r="B34" s="8" t="s">
        <v>87</v>
      </c>
      <c r="C34" s="8" t="s">
        <v>88</v>
      </c>
      <c r="D34" s="16" t="s">
        <v>89</v>
      </c>
      <c r="E34" s="9" t="s">
        <v>21</v>
      </c>
      <c r="F34" s="9" t="s">
        <v>31</v>
      </c>
      <c r="G34" s="11">
        <v>87000</v>
      </c>
      <c r="H34" s="11">
        <v>8749.98</v>
      </c>
      <c r="I34" s="12"/>
      <c r="J34" s="10">
        <v>1510.12</v>
      </c>
      <c r="K34" s="10">
        <v>2496.9</v>
      </c>
      <c r="L34" s="10">
        <v>2644.8</v>
      </c>
      <c r="M34" s="12">
        <v>200</v>
      </c>
      <c r="N34" s="19" t="s">
        <v>23</v>
      </c>
      <c r="O34" s="12">
        <v>25</v>
      </c>
      <c r="P34" s="12">
        <v>50</v>
      </c>
      <c r="Q34" s="10">
        <f>SUM(Tabla1[[#This Row],[IMPUESTO SOBRE LA RENTA]:[ASP CORPHOTELS]])</f>
        <v>15676.8</v>
      </c>
      <c r="R34" s="13">
        <f>Tabla1[[#This Row],[SALARIO MENSUAL]]-Tabla1[[#This Row],[TOTAL DESCUENTOS]]</f>
        <v>71323.199999999997</v>
      </c>
      <c r="S34" s="1"/>
      <c r="T34" s="1"/>
      <c r="U34" s="1"/>
      <c r="V34" s="1"/>
      <c r="W34" s="1"/>
      <c r="X34" s="1"/>
      <c r="Y34" s="1"/>
    </row>
    <row r="35" spans="1:25" ht="31.5" customHeight="1" x14ac:dyDescent="0.25">
      <c r="A35" s="7">
        <v>34</v>
      </c>
      <c r="B35" s="14" t="s">
        <v>90</v>
      </c>
      <c r="C35" s="8" t="s">
        <v>88</v>
      </c>
      <c r="D35" s="14" t="s">
        <v>91</v>
      </c>
      <c r="E35" s="9" t="s">
        <v>21</v>
      </c>
      <c r="F35" s="9" t="s">
        <v>31</v>
      </c>
      <c r="G35" s="10">
        <v>35000</v>
      </c>
      <c r="H35" s="15" t="s">
        <v>23</v>
      </c>
      <c r="I35" s="12" t="s">
        <v>23</v>
      </c>
      <c r="J35" s="12" t="s">
        <v>23</v>
      </c>
      <c r="K35" s="10">
        <v>1004.5</v>
      </c>
      <c r="L35" s="10">
        <v>1064</v>
      </c>
      <c r="M35" s="12"/>
      <c r="N35" s="12" t="s">
        <v>23</v>
      </c>
      <c r="O35" s="12">
        <v>25</v>
      </c>
      <c r="P35" s="12">
        <v>50</v>
      </c>
      <c r="Q35" s="10">
        <f>SUM(Tabla1[[#This Row],[IMPUESTO SOBRE LA RENTA]:[ASP CORPHOTELS]])</f>
        <v>2143.5</v>
      </c>
      <c r="R35" s="13">
        <f>Tabla1[[#This Row],[SALARIO MENSUAL]]-Tabla1[[#This Row],[TOTAL DESCUENTOS]]</f>
        <v>32856.5</v>
      </c>
      <c r="S35" s="1"/>
      <c r="T35" s="1"/>
      <c r="U35" s="1"/>
      <c r="V35" s="1"/>
      <c r="W35" s="1"/>
      <c r="X35" s="1"/>
      <c r="Y35" s="1"/>
    </row>
    <row r="36" spans="1:25" ht="31.5" customHeight="1" x14ac:dyDescent="0.25">
      <c r="A36" s="7">
        <v>35</v>
      </c>
      <c r="B36" s="8" t="s">
        <v>92</v>
      </c>
      <c r="C36" s="8" t="s">
        <v>88</v>
      </c>
      <c r="D36" s="14" t="s">
        <v>91</v>
      </c>
      <c r="E36" s="9" t="s">
        <v>21</v>
      </c>
      <c r="F36" s="9" t="s">
        <v>22</v>
      </c>
      <c r="G36" s="11">
        <v>33000</v>
      </c>
      <c r="H36" s="17" t="s">
        <v>23</v>
      </c>
      <c r="I36" s="12" t="s">
        <v>23</v>
      </c>
      <c r="J36" s="10">
        <v>1510.12</v>
      </c>
      <c r="K36" s="12">
        <v>947.1</v>
      </c>
      <c r="L36" s="10">
        <v>1003.2</v>
      </c>
      <c r="M36" s="12">
        <v>100</v>
      </c>
      <c r="N36" s="12" t="s">
        <v>23</v>
      </c>
      <c r="O36" s="12">
        <v>25</v>
      </c>
      <c r="P36" s="12">
        <v>50</v>
      </c>
      <c r="Q36" s="10">
        <f>SUM(Tabla1[[#This Row],[IMPUESTO SOBRE LA RENTA]:[ASP CORPHOTELS]])</f>
        <v>3635.42</v>
      </c>
      <c r="R36" s="13">
        <f>Tabla1[[#This Row],[SALARIO MENSUAL]]-Tabla1[[#This Row],[TOTAL DESCUENTOS]]</f>
        <v>29364.58</v>
      </c>
      <c r="S36" s="1"/>
      <c r="T36" s="1"/>
      <c r="U36" s="1"/>
      <c r="V36" s="1"/>
      <c r="W36" s="1"/>
      <c r="X36" s="1"/>
      <c r="Y36" s="1"/>
    </row>
    <row r="37" spans="1:25" ht="31.5" customHeight="1" x14ac:dyDescent="0.25">
      <c r="A37" s="7">
        <v>36</v>
      </c>
      <c r="B37" s="18" t="s">
        <v>213</v>
      </c>
      <c r="C37" s="8" t="s">
        <v>88</v>
      </c>
      <c r="D37" s="14" t="s">
        <v>91</v>
      </c>
      <c r="E37" s="9" t="s">
        <v>21</v>
      </c>
      <c r="F37" s="9" t="s">
        <v>31</v>
      </c>
      <c r="G37" s="11">
        <v>25000</v>
      </c>
      <c r="H37" s="12"/>
      <c r="I37" s="12"/>
      <c r="J37" s="10"/>
      <c r="K37" s="12">
        <v>717.5</v>
      </c>
      <c r="L37" s="10">
        <v>760</v>
      </c>
      <c r="M37" s="12"/>
      <c r="N37" s="12"/>
      <c r="O37" s="12">
        <v>25</v>
      </c>
      <c r="P37" s="12">
        <v>50</v>
      </c>
      <c r="Q37" s="10">
        <f>SUM(Tabla1[[#This Row],[IMPUESTO SOBRE LA RENTA]:[ASP CORPHOTELS]])</f>
        <v>1552.5</v>
      </c>
      <c r="R37" s="13">
        <f>Tabla1[[#This Row],[SALARIO MENSUAL]]-Tabla1[[#This Row],[TOTAL DESCUENTOS]]</f>
        <v>23447.5</v>
      </c>
      <c r="S37" s="1"/>
      <c r="T37" s="1"/>
      <c r="U37" s="1"/>
      <c r="V37" s="1"/>
      <c r="W37" s="1"/>
      <c r="X37" s="1"/>
      <c r="Y37" s="1"/>
    </row>
    <row r="38" spans="1:25" ht="31.5" customHeight="1" x14ac:dyDescent="0.25">
      <c r="A38" s="7">
        <v>37</v>
      </c>
      <c r="B38" s="18" t="s">
        <v>214</v>
      </c>
      <c r="C38" s="8" t="s">
        <v>88</v>
      </c>
      <c r="D38" s="14" t="s">
        <v>91</v>
      </c>
      <c r="E38" s="9" t="s">
        <v>21</v>
      </c>
      <c r="F38" s="9" t="s">
        <v>31</v>
      </c>
      <c r="G38" s="11">
        <v>20000</v>
      </c>
      <c r="H38" s="12"/>
      <c r="I38" s="12"/>
      <c r="J38" s="10"/>
      <c r="K38" s="12">
        <v>574</v>
      </c>
      <c r="L38" s="10">
        <v>608</v>
      </c>
      <c r="M38" s="12"/>
      <c r="N38" s="12"/>
      <c r="O38" s="12">
        <v>25</v>
      </c>
      <c r="P38" s="12">
        <v>50</v>
      </c>
      <c r="Q38" s="10">
        <f>SUM(Tabla1[[#This Row],[IMPUESTO SOBRE LA RENTA]:[ASP CORPHOTELS]])</f>
        <v>1257</v>
      </c>
      <c r="R38" s="13">
        <f>Tabla1[[#This Row],[SALARIO MENSUAL]]-Tabla1[[#This Row],[TOTAL DESCUENTOS]]</f>
        <v>18743</v>
      </c>
      <c r="S38" s="1"/>
      <c r="T38" s="1"/>
      <c r="U38" s="1"/>
      <c r="V38" s="1"/>
      <c r="W38" s="1"/>
      <c r="X38" s="1"/>
      <c r="Y38" s="1"/>
    </row>
    <row r="39" spans="1:25" ht="31.5" customHeight="1" x14ac:dyDescent="0.25">
      <c r="A39" s="7">
        <v>38</v>
      </c>
      <c r="B39" s="14" t="s">
        <v>93</v>
      </c>
      <c r="C39" s="14" t="s">
        <v>94</v>
      </c>
      <c r="D39" s="14" t="s">
        <v>95</v>
      </c>
      <c r="E39" s="9" t="s">
        <v>21</v>
      </c>
      <c r="F39" s="9" t="s">
        <v>22</v>
      </c>
      <c r="G39" s="11">
        <v>70000</v>
      </c>
      <c r="H39" s="11">
        <v>5368.45</v>
      </c>
      <c r="I39" s="15"/>
      <c r="J39" s="15"/>
      <c r="K39" s="10">
        <v>2009</v>
      </c>
      <c r="L39" s="10">
        <v>2128</v>
      </c>
      <c r="M39" s="12"/>
      <c r="N39" s="12" t="s">
        <v>23</v>
      </c>
      <c r="O39" s="12">
        <v>25</v>
      </c>
      <c r="P39" s="12">
        <v>50</v>
      </c>
      <c r="Q39" s="10">
        <f>SUM(Tabla1[[#This Row],[IMPUESTO SOBRE LA RENTA]:[ASP CORPHOTELS]])</f>
        <v>9580.4500000000007</v>
      </c>
      <c r="R39" s="13">
        <f>Tabla1[[#This Row],[SALARIO MENSUAL]]-Tabla1[[#This Row],[TOTAL DESCUENTOS]]</f>
        <v>60419.55</v>
      </c>
      <c r="S39" s="1"/>
      <c r="T39" s="1"/>
      <c r="U39" s="1"/>
      <c r="V39" s="1"/>
      <c r="W39" s="1"/>
      <c r="X39" s="1"/>
      <c r="Y39" s="1"/>
    </row>
    <row r="40" spans="1:25" ht="31.5" customHeight="1" x14ac:dyDescent="0.25">
      <c r="A40" s="7">
        <v>39</v>
      </c>
      <c r="B40" s="14" t="s">
        <v>96</v>
      </c>
      <c r="C40" s="14" t="s">
        <v>94</v>
      </c>
      <c r="D40" s="14" t="s">
        <v>97</v>
      </c>
      <c r="E40" s="9" t="s">
        <v>21</v>
      </c>
      <c r="F40" s="9" t="s">
        <v>31</v>
      </c>
      <c r="G40" s="11">
        <v>60000</v>
      </c>
      <c r="H40" s="11">
        <v>3486.65</v>
      </c>
      <c r="I40" s="15"/>
      <c r="J40" s="15"/>
      <c r="K40" s="10">
        <v>1722</v>
      </c>
      <c r="L40" s="10">
        <v>1824</v>
      </c>
      <c r="M40" s="12"/>
      <c r="N40" s="12" t="s">
        <v>23</v>
      </c>
      <c r="O40" s="12">
        <v>25</v>
      </c>
      <c r="P40" s="12">
        <v>50</v>
      </c>
      <c r="Q40" s="10">
        <f>SUM(Tabla1[[#This Row],[IMPUESTO SOBRE LA RENTA]:[ASP CORPHOTELS]])</f>
        <v>7107.65</v>
      </c>
      <c r="R40" s="13">
        <f>Tabla1[[#This Row],[SALARIO MENSUAL]]-Tabla1[[#This Row],[TOTAL DESCUENTOS]]</f>
        <v>52892.35</v>
      </c>
      <c r="S40" s="1"/>
      <c r="T40" s="1"/>
      <c r="U40" s="1"/>
      <c r="V40" s="1"/>
      <c r="W40" s="1"/>
      <c r="X40" s="1"/>
      <c r="Y40" s="1"/>
    </row>
    <row r="41" spans="1:25" ht="31.5" customHeight="1" x14ac:dyDescent="0.25">
      <c r="A41" s="7">
        <v>40</v>
      </c>
      <c r="B41" s="8" t="s">
        <v>98</v>
      </c>
      <c r="C41" s="14" t="s">
        <v>99</v>
      </c>
      <c r="D41" s="8" t="s">
        <v>100</v>
      </c>
      <c r="E41" s="9" t="s">
        <v>21</v>
      </c>
      <c r="F41" s="9" t="s">
        <v>22</v>
      </c>
      <c r="G41" s="10">
        <v>87000</v>
      </c>
      <c r="H41" s="11">
        <v>9047.51</v>
      </c>
      <c r="I41" s="12"/>
      <c r="J41" s="12" t="s">
        <v>23</v>
      </c>
      <c r="K41" s="10">
        <v>2496.9</v>
      </c>
      <c r="L41" s="10">
        <v>2644.8</v>
      </c>
      <c r="M41" s="12">
        <v>120</v>
      </c>
      <c r="N41" s="19" t="s">
        <v>23</v>
      </c>
      <c r="O41" s="12">
        <v>25</v>
      </c>
      <c r="P41" s="12">
        <v>50</v>
      </c>
      <c r="Q41" s="10">
        <f>SUM(Tabla1[[#This Row],[IMPUESTO SOBRE LA RENTA]:[ASP CORPHOTELS]])</f>
        <v>14384.21</v>
      </c>
      <c r="R41" s="13">
        <f>Tabla1[[#This Row],[SALARIO MENSUAL]]-Tabla1[[#This Row],[TOTAL DESCUENTOS]]</f>
        <v>72615.790000000008</v>
      </c>
      <c r="S41" s="1"/>
      <c r="T41" s="1"/>
      <c r="U41" s="1"/>
      <c r="V41" s="1"/>
      <c r="W41" s="1"/>
      <c r="X41" s="1"/>
      <c r="Y41" s="1"/>
    </row>
    <row r="42" spans="1:25" ht="31.5" customHeight="1" x14ac:dyDescent="0.25">
      <c r="A42" s="7">
        <v>41</v>
      </c>
      <c r="B42" s="14" t="s">
        <v>101</v>
      </c>
      <c r="C42" s="14" t="s">
        <v>102</v>
      </c>
      <c r="D42" s="14" t="s">
        <v>103</v>
      </c>
      <c r="E42" s="9" t="s">
        <v>21</v>
      </c>
      <c r="F42" s="9" t="s">
        <v>22</v>
      </c>
      <c r="G42" s="10">
        <v>65000</v>
      </c>
      <c r="H42" s="10">
        <v>4427.55</v>
      </c>
      <c r="I42" s="12"/>
      <c r="J42" s="12"/>
      <c r="K42" s="10">
        <v>1865.5</v>
      </c>
      <c r="L42" s="10">
        <v>1976</v>
      </c>
      <c r="M42" s="12"/>
      <c r="N42" s="12" t="s">
        <v>23</v>
      </c>
      <c r="O42" s="12">
        <v>25</v>
      </c>
      <c r="P42" s="12">
        <v>50</v>
      </c>
      <c r="Q42" s="10">
        <f>SUM(Tabla1[[#This Row],[IMPUESTO SOBRE LA RENTA]:[ASP CORPHOTELS]])</f>
        <v>8344.0499999999993</v>
      </c>
      <c r="R42" s="13">
        <f>Tabla1[[#This Row],[SALARIO MENSUAL]]-Tabla1[[#This Row],[TOTAL DESCUENTOS]]</f>
        <v>56655.95</v>
      </c>
      <c r="S42" s="1"/>
      <c r="T42" s="1"/>
      <c r="U42" s="1"/>
      <c r="V42" s="1"/>
      <c r="W42" s="1"/>
      <c r="X42" s="1"/>
      <c r="Y42" s="1"/>
    </row>
    <row r="43" spans="1:25" ht="31.5" customHeight="1" x14ac:dyDescent="0.25">
      <c r="A43" s="7">
        <v>42</v>
      </c>
      <c r="B43" s="8" t="s">
        <v>104</v>
      </c>
      <c r="C43" s="14" t="s">
        <v>102</v>
      </c>
      <c r="D43" s="14" t="s">
        <v>103</v>
      </c>
      <c r="E43" s="9" t="s">
        <v>21</v>
      </c>
      <c r="F43" s="9" t="s">
        <v>31</v>
      </c>
      <c r="G43" s="11">
        <v>40000</v>
      </c>
      <c r="H43" s="15">
        <v>264.13</v>
      </c>
      <c r="I43" s="15"/>
      <c r="J43" s="10">
        <v>1510.12</v>
      </c>
      <c r="K43" s="10">
        <v>1148</v>
      </c>
      <c r="L43" s="10">
        <v>1216</v>
      </c>
      <c r="M43" s="12">
        <v>100</v>
      </c>
      <c r="N43" s="12" t="s">
        <v>23</v>
      </c>
      <c r="O43" s="12">
        <v>25</v>
      </c>
      <c r="P43" s="12">
        <v>50</v>
      </c>
      <c r="Q43" s="10">
        <f>SUM(Tabla1[[#This Row],[IMPUESTO SOBRE LA RENTA]:[ASP CORPHOTELS]])</f>
        <v>4313.25</v>
      </c>
      <c r="R43" s="13">
        <f>Tabla1[[#This Row],[SALARIO MENSUAL]]-Tabla1[[#This Row],[TOTAL DESCUENTOS]]</f>
        <v>35686.75</v>
      </c>
      <c r="S43" s="1"/>
      <c r="T43" s="1"/>
      <c r="U43" s="1"/>
      <c r="V43" s="1"/>
      <c r="W43" s="1"/>
      <c r="X43" s="1"/>
      <c r="Y43" s="1"/>
    </row>
    <row r="44" spans="1:25" ht="31.5" customHeight="1" x14ac:dyDescent="0.25">
      <c r="A44" s="7">
        <v>43</v>
      </c>
      <c r="B44" s="8" t="s">
        <v>105</v>
      </c>
      <c r="C44" s="14" t="s">
        <v>106</v>
      </c>
      <c r="D44" s="14" t="s">
        <v>107</v>
      </c>
      <c r="E44" s="9" t="s">
        <v>21</v>
      </c>
      <c r="F44" s="9" t="s">
        <v>22</v>
      </c>
      <c r="G44" s="11">
        <v>35000</v>
      </c>
      <c r="H44" s="15" t="s">
        <v>23</v>
      </c>
      <c r="I44" s="12"/>
      <c r="J44" s="12" t="s">
        <v>23</v>
      </c>
      <c r="K44" s="10">
        <v>1004.5</v>
      </c>
      <c r="L44" s="10">
        <v>1064</v>
      </c>
      <c r="M44" s="12"/>
      <c r="N44" s="12" t="s">
        <v>23</v>
      </c>
      <c r="O44" s="12">
        <v>25</v>
      </c>
      <c r="P44" s="12">
        <v>50</v>
      </c>
      <c r="Q44" s="10">
        <f>SUM(Tabla1[[#This Row],[IMPUESTO SOBRE LA RENTA]:[ASP CORPHOTELS]])</f>
        <v>2143.5</v>
      </c>
      <c r="R44" s="13">
        <f>Tabla1[[#This Row],[SALARIO MENSUAL]]-Tabla1[[#This Row],[TOTAL DESCUENTOS]]</f>
        <v>32856.5</v>
      </c>
      <c r="S44" s="1"/>
      <c r="T44" s="1"/>
      <c r="U44" s="1"/>
      <c r="V44" s="1"/>
      <c r="W44" s="1"/>
      <c r="X44" s="1"/>
      <c r="Y44" s="1"/>
    </row>
    <row r="45" spans="1:25" ht="31.5" customHeight="1" x14ac:dyDescent="0.25">
      <c r="A45" s="7">
        <v>44</v>
      </c>
      <c r="B45" s="8" t="s">
        <v>108</v>
      </c>
      <c r="C45" s="14" t="s">
        <v>106</v>
      </c>
      <c r="D45" s="8" t="s">
        <v>109</v>
      </c>
      <c r="E45" s="9" t="s">
        <v>21</v>
      </c>
      <c r="F45" s="9" t="s">
        <v>22</v>
      </c>
      <c r="G45" s="11">
        <v>35000</v>
      </c>
      <c r="H45" s="15" t="s">
        <v>23</v>
      </c>
      <c r="I45" s="15" t="s">
        <v>23</v>
      </c>
      <c r="J45" s="15"/>
      <c r="K45" s="10">
        <v>1004.5</v>
      </c>
      <c r="L45" s="10">
        <v>1064</v>
      </c>
      <c r="M45" s="12" t="s">
        <v>23</v>
      </c>
      <c r="N45" s="12" t="s">
        <v>23</v>
      </c>
      <c r="O45" s="12">
        <v>25</v>
      </c>
      <c r="P45" s="12">
        <v>50</v>
      </c>
      <c r="Q45" s="10">
        <f>SUM(Tabla1[[#This Row],[IMPUESTO SOBRE LA RENTA]:[ASP CORPHOTELS]])</f>
        <v>2143.5</v>
      </c>
      <c r="R45" s="13">
        <f>Tabla1[[#This Row],[SALARIO MENSUAL]]-Tabla1[[#This Row],[TOTAL DESCUENTOS]]</f>
        <v>32856.5</v>
      </c>
      <c r="S45" s="1"/>
      <c r="T45" s="1"/>
      <c r="U45" s="1"/>
      <c r="V45" s="1"/>
      <c r="W45" s="1"/>
      <c r="X45" s="1"/>
      <c r="Y45" s="1"/>
    </row>
    <row r="46" spans="1:25" ht="31.5" customHeight="1" x14ac:dyDescent="0.25">
      <c r="A46" s="7">
        <v>45</v>
      </c>
      <c r="B46" s="8" t="s">
        <v>110</v>
      </c>
      <c r="C46" s="14" t="s">
        <v>106</v>
      </c>
      <c r="D46" s="8" t="s">
        <v>111</v>
      </c>
      <c r="E46" s="9" t="s">
        <v>21</v>
      </c>
      <c r="F46" s="9" t="s">
        <v>31</v>
      </c>
      <c r="G46" s="10">
        <v>29000</v>
      </c>
      <c r="H46" s="12"/>
      <c r="I46" s="12"/>
      <c r="J46" s="12"/>
      <c r="K46" s="12">
        <v>832.3</v>
      </c>
      <c r="L46" s="12">
        <v>881.6</v>
      </c>
      <c r="M46" s="12"/>
      <c r="N46" s="12" t="s">
        <v>23</v>
      </c>
      <c r="O46" s="12">
        <v>25</v>
      </c>
      <c r="P46" s="12">
        <v>50</v>
      </c>
      <c r="Q46" s="10">
        <f>SUM(Tabla1[[#This Row],[IMPUESTO SOBRE LA RENTA]:[ASP CORPHOTELS]])</f>
        <v>1788.9</v>
      </c>
      <c r="R46" s="13">
        <f>Tabla1[[#This Row],[SALARIO MENSUAL]]-Tabla1[[#This Row],[TOTAL DESCUENTOS]]</f>
        <v>27211.1</v>
      </c>
      <c r="S46" s="1"/>
      <c r="T46" s="1"/>
      <c r="U46" s="1"/>
      <c r="V46" s="1"/>
      <c r="W46" s="1"/>
      <c r="X46" s="1"/>
      <c r="Y46" s="1"/>
    </row>
    <row r="47" spans="1:25" ht="31.5" customHeight="1" x14ac:dyDescent="0.25">
      <c r="A47" s="7">
        <v>46</v>
      </c>
      <c r="B47" s="8" t="s">
        <v>112</v>
      </c>
      <c r="C47" s="14" t="s">
        <v>106</v>
      </c>
      <c r="D47" s="8" t="s">
        <v>113</v>
      </c>
      <c r="E47" s="9" t="s">
        <v>21</v>
      </c>
      <c r="F47" s="9" t="s">
        <v>22</v>
      </c>
      <c r="G47" s="10">
        <v>23000</v>
      </c>
      <c r="H47" s="15"/>
      <c r="I47" s="12"/>
      <c r="J47" s="12"/>
      <c r="K47" s="12">
        <v>660.1</v>
      </c>
      <c r="L47" s="12">
        <v>699.2</v>
      </c>
      <c r="M47" s="12">
        <v>100</v>
      </c>
      <c r="N47" s="10">
        <v>4016.65</v>
      </c>
      <c r="O47" s="12">
        <v>25</v>
      </c>
      <c r="P47" s="12">
        <v>50</v>
      </c>
      <c r="Q47" s="10">
        <f>SUM(Tabla1[[#This Row],[IMPUESTO SOBRE LA RENTA]:[ASP CORPHOTELS]])</f>
        <v>5550.9500000000007</v>
      </c>
      <c r="R47" s="13">
        <f>Tabla1[[#This Row],[SALARIO MENSUAL]]-Tabla1[[#This Row],[TOTAL DESCUENTOS]]</f>
        <v>17449.05</v>
      </c>
      <c r="S47" s="1"/>
      <c r="T47" s="1"/>
      <c r="U47" s="1"/>
      <c r="V47" s="1"/>
      <c r="W47" s="1"/>
      <c r="X47" s="1"/>
      <c r="Y47" s="1"/>
    </row>
    <row r="48" spans="1:25" ht="31.5" customHeight="1" x14ac:dyDescent="0.25">
      <c r="A48" s="7">
        <v>47</v>
      </c>
      <c r="B48" s="8" t="s">
        <v>114</v>
      </c>
      <c r="C48" s="14" t="s">
        <v>106</v>
      </c>
      <c r="D48" s="8" t="s">
        <v>115</v>
      </c>
      <c r="E48" s="9" t="s">
        <v>21</v>
      </c>
      <c r="F48" s="9" t="s">
        <v>22</v>
      </c>
      <c r="G48" s="10">
        <v>23000</v>
      </c>
      <c r="H48" s="15"/>
      <c r="I48" s="12"/>
      <c r="J48" s="10">
        <v>1510.12</v>
      </c>
      <c r="K48" s="12">
        <v>660.1</v>
      </c>
      <c r="L48" s="12">
        <v>699.2</v>
      </c>
      <c r="M48" s="12"/>
      <c r="N48" s="10">
        <v>4543.08</v>
      </c>
      <c r="O48" s="12">
        <v>25</v>
      </c>
      <c r="P48" s="12">
        <v>50</v>
      </c>
      <c r="Q48" s="10">
        <f>SUM(Tabla1[[#This Row],[IMPUESTO SOBRE LA RENTA]:[ASP CORPHOTELS]])</f>
        <v>7487.5</v>
      </c>
      <c r="R48" s="13">
        <f>Tabla1[[#This Row],[SALARIO MENSUAL]]-Tabla1[[#This Row],[TOTAL DESCUENTOS]]</f>
        <v>15512.5</v>
      </c>
      <c r="S48" s="1"/>
      <c r="T48" s="1"/>
      <c r="U48" s="1"/>
      <c r="V48" s="1"/>
      <c r="W48" s="1"/>
      <c r="X48" s="1"/>
      <c r="Y48" s="1"/>
    </row>
    <row r="49" spans="1:25" ht="31.5" customHeight="1" x14ac:dyDescent="0.25">
      <c r="A49" s="7">
        <v>48</v>
      </c>
      <c r="B49" s="8" t="s">
        <v>116</v>
      </c>
      <c r="C49" s="14" t="s">
        <v>106</v>
      </c>
      <c r="D49" s="8" t="s">
        <v>115</v>
      </c>
      <c r="E49" s="9" t="s">
        <v>21</v>
      </c>
      <c r="F49" s="9" t="s">
        <v>22</v>
      </c>
      <c r="G49" s="10">
        <v>23000</v>
      </c>
      <c r="H49" s="15"/>
      <c r="I49" s="12"/>
      <c r="J49" s="12"/>
      <c r="K49" s="12">
        <v>660.1</v>
      </c>
      <c r="L49" s="12">
        <v>699.2</v>
      </c>
      <c r="M49" s="12"/>
      <c r="N49" s="12" t="s">
        <v>23</v>
      </c>
      <c r="O49" s="12">
        <v>25</v>
      </c>
      <c r="P49" s="12">
        <v>50</v>
      </c>
      <c r="Q49" s="10">
        <f>SUM(Tabla1[[#This Row],[IMPUESTO SOBRE LA RENTA]:[ASP CORPHOTELS]])</f>
        <v>1434.3000000000002</v>
      </c>
      <c r="R49" s="13">
        <f>Tabla1[[#This Row],[SALARIO MENSUAL]]-Tabla1[[#This Row],[TOTAL DESCUENTOS]]</f>
        <v>21565.7</v>
      </c>
      <c r="S49" s="1"/>
      <c r="T49" s="1"/>
      <c r="U49" s="1"/>
      <c r="V49" s="1"/>
      <c r="W49" s="1"/>
      <c r="X49" s="1"/>
      <c r="Y49" s="1"/>
    </row>
    <row r="50" spans="1:25" ht="31.5" customHeight="1" x14ac:dyDescent="0.25">
      <c r="A50" s="7">
        <v>49</v>
      </c>
      <c r="B50" s="14" t="s">
        <v>117</v>
      </c>
      <c r="C50" s="14" t="s">
        <v>106</v>
      </c>
      <c r="D50" s="8" t="s">
        <v>115</v>
      </c>
      <c r="E50" s="9" t="s">
        <v>21</v>
      </c>
      <c r="F50" s="9" t="s">
        <v>22</v>
      </c>
      <c r="G50" s="10">
        <v>23000</v>
      </c>
      <c r="H50" s="15"/>
      <c r="I50" s="12"/>
      <c r="J50" s="12"/>
      <c r="K50" s="12">
        <v>660.1</v>
      </c>
      <c r="L50" s="12">
        <v>699.2</v>
      </c>
      <c r="M50" s="12"/>
      <c r="N50" s="12" t="s">
        <v>23</v>
      </c>
      <c r="O50" s="12">
        <v>25</v>
      </c>
      <c r="P50" s="12">
        <v>50</v>
      </c>
      <c r="Q50" s="10">
        <f>SUM(Tabla1[[#This Row],[IMPUESTO SOBRE LA RENTA]:[ASP CORPHOTELS]])</f>
        <v>1434.3000000000002</v>
      </c>
      <c r="R50" s="13">
        <f>Tabla1[[#This Row],[SALARIO MENSUAL]]-Tabla1[[#This Row],[TOTAL DESCUENTOS]]</f>
        <v>21565.7</v>
      </c>
      <c r="S50" s="1"/>
      <c r="T50" s="1"/>
      <c r="U50" s="1"/>
      <c r="V50" s="1"/>
      <c r="W50" s="1"/>
      <c r="X50" s="1"/>
      <c r="Y50" s="1"/>
    </row>
    <row r="51" spans="1:25" ht="31.5" customHeight="1" x14ac:dyDescent="0.25">
      <c r="A51" s="7">
        <v>50</v>
      </c>
      <c r="B51" s="14" t="s">
        <v>118</v>
      </c>
      <c r="C51" s="14" t="s">
        <v>106</v>
      </c>
      <c r="D51" s="14" t="s">
        <v>115</v>
      </c>
      <c r="E51" s="9" t="s">
        <v>21</v>
      </c>
      <c r="F51" s="9" t="s">
        <v>22</v>
      </c>
      <c r="G51" s="10">
        <v>23000</v>
      </c>
      <c r="H51" s="15"/>
      <c r="I51" s="12"/>
      <c r="J51" s="12"/>
      <c r="K51" s="12">
        <v>660.1</v>
      </c>
      <c r="L51" s="12">
        <v>699.2</v>
      </c>
      <c r="M51" s="12"/>
      <c r="N51" s="12" t="s">
        <v>23</v>
      </c>
      <c r="O51" s="12">
        <v>25</v>
      </c>
      <c r="P51" s="12">
        <v>50</v>
      </c>
      <c r="Q51" s="10">
        <f>SUM(Tabla1[[#This Row],[IMPUESTO SOBRE LA RENTA]:[ASP CORPHOTELS]])</f>
        <v>1434.3000000000002</v>
      </c>
      <c r="R51" s="13">
        <f>Tabla1[[#This Row],[SALARIO MENSUAL]]-Tabla1[[#This Row],[TOTAL DESCUENTOS]]</f>
        <v>21565.7</v>
      </c>
      <c r="S51" s="1"/>
      <c r="T51" s="1"/>
      <c r="U51" s="1"/>
      <c r="V51" s="1"/>
      <c r="W51" s="1"/>
      <c r="X51" s="1"/>
      <c r="Y51" s="1"/>
    </row>
    <row r="52" spans="1:25" ht="31.5" customHeight="1" x14ac:dyDescent="0.25">
      <c r="A52" s="7">
        <v>51</v>
      </c>
      <c r="B52" s="8" t="s">
        <v>119</v>
      </c>
      <c r="C52" s="14" t="s">
        <v>106</v>
      </c>
      <c r="D52" s="14" t="s">
        <v>115</v>
      </c>
      <c r="E52" s="9" t="s">
        <v>21</v>
      </c>
      <c r="F52" s="9" t="s">
        <v>22</v>
      </c>
      <c r="G52" s="10">
        <v>23000</v>
      </c>
      <c r="H52" s="15"/>
      <c r="I52" s="12"/>
      <c r="J52" s="12"/>
      <c r="K52" s="12">
        <v>660.1</v>
      </c>
      <c r="L52" s="12">
        <v>699.2</v>
      </c>
      <c r="M52" s="12"/>
      <c r="N52" s="12" t="s">
        <v>23</v>
      </c>
      <c r="O52" s="12">
        <v>25</v>
      </c>
      <c r="P52" s="12">
        <v>50</v>
      </c>
      <c r="Q52" s="10">
        <f>SUM(Tabla1[[#This Row],[IMPUESTO SOBRE LA RENTA]:[ASP CORPHOTELS]])</f>
        <v>1434.3000000000002</v>
      </c>
      <c r="R52" s="13">
        <f>Tabla1[[#This Row],[SALARIO MENSUAL]]-Tabla1[[#This Row],[TOTAL DESCUENTOS]]</f>
        <v>21565.7</v>
      </c>
      <c r="S52" s="1"/>
      <c r="T52" s="1"/>
      <c r="U52" s="1"/>
      <c r="V52" s="1"/>
      <c r="W52" s="1"/>
      <c r="X52" s="1"/>
      <c r="Y52" s="1"/>
    </row>
    <row r="53" spans="1:25" ht="31.5" customHeight="1" x14ac:dyDescent="0.25">
      <c r="A53" s="7">
        <v>52</v>
      </c>
      <c r="B53" s="8" t="s">
        <v>120</v>
      </c>
      <c r="C53" s="14" t="s">
        <v>106</v>
      </c>
      <c r="D53" s="8" t="s">
        <v>121</v>
      </c>
      <c r="E53" s="9" t="s">
        <v>21</v>
      </c>
      <c r="F53" s="9" t="s">
        <v>31</v>
      </c>
      <c r="G53" s="10">
        <v>22000</v>
      </c>
      <c r="H53" s="15"/>
      <c r="I53" s="12"/>
      <c r="J53" s="12"/>
      <c r="K53" s="12">
        <v>631.4</v>
      </c>
      <c r="L53" s="12">
        <v>668.8</v>
      </c>
      <c r="M53" s="12">
        <v>140</v>
      </c>
      <c r="N53" s="12" t="s">
        <v>23</v>
      </c>
      <c r="O53" s="12">
        <v>25</v>
      </c>
      <c r="P53" s="12">
        <v>50</v>
      </c>
      <c r="Q53" s="10">
        <f>SUM(Tabla1[[#This Row],[IMPUESTO SOBRE LA RENTA]:[ASP CORPHOTELS]])</f>
        <v>1515.1999999999998</v>
      </c>
      <c r="R53" s="13">
        <f>Tabla1[[#This Row],[SALARIO MENSUAL]]-Tabla1[[#This Row],[TOTAL DESCUENTOS]]</f>
        <v>20484.8</v>
      </c>
      <c r="S53" s="1"/>
      <c r="T53" s="1"/>
      <c r="U53" s="1"/>
      <c r="V53" s="1"/>
      <c r="W53" s="1"/>
      <c r="X53" s="1"/>
      <c r="Y53" s="1"/>
    </row>
    <row r="54" spans="1:25" ht="31.5" customHeight="1" x14ac:dyDescent="0.25">
      <c r="A54" s="7">
        <v>53</v>
      </c>
      <c r="B54" s="18" t="s">
        <v>122</v>
      </c>
      <c r="C54" s="14" t="s">
        <v>106</v>
      </c>
      <c r="D54" s="18" t="s">
        <v>121</v>
      </c>
      <c r="E54" s="9" t="s">
        <v>21</v>
      </c>
      <c r="F54" s="9" t="s">
        <v>31</v>
      </c>
      <c r="G54" s="11">
        <v>20000</v>
      </c>
      <c r="H54" s="15"/>
      <c r="I54" s="12"/>
      <c r="J54" s="12"/>
      <c r="K54" s="12">
        <v>574</v>
      </c>
      <c r="L54" s="12">
        <v>608</v>
      </c>
      <c r="M54" s="12"/>
      <c r="N54" s="12" t="s">
        <v>23</v>
      </c>
      <c r="O54" s="12">
        <v>25</v>
      </c>
      <c r="P54" s="12">
        <v>50</v>
      </c>
      <c r="Q54" s="10">
        <f>SUM(Tabla1[[#This Row],[IMPUESTO SOBRE LA RENTA]:[ASP CORPHOTELS]])</f>
        <v>1257</v>
      </c>
      <c r="R54" s="13">
        <f>Tabla1[[#This Row],[SALARIO MENSUAL]]-Tabla1[[#This Row],[TOTAL DESCUENTOS]]</f>
        <v>18743</v>
      </c>
      <c r="S54" s="1"/>
      <c r="T54" s="1"/>
      <c r="U54" s="1"/>
      <c r="V54" s="1"/>
      <c r="W54" s="1"/>
      <c r="X54" s="1"/>
      <c r="Y54" s="1"/>
    </row>
    <row r="55" spans="1:25" ht="31.5" customHeight="1" x14ac:dyDescent="0.25">
      <c r="A55" s="7">
        <v>54</v>
      </c>
      <c r="B55" s="8" t="s">
        <v>123</v>
      </c>
      <c r="C55" s="14" t="s">
        <v>106</v>
      </c>
      <c r="D55" s="8" t="s">
        <v>121</v>
      </c>
      <c r="E55" s="9" t="s">
        <v>21</v>
      </c>
      <c r="F55" s="9" t="s">
        <v>22</v>
      </c>
      <c r="G55" s="10">
        <v>19800</v>
      </c>
      <c r="H55" s="15"/>
      <c r="I55" s="12"/>
      <c r="J55" s="12"/>
      <c r="K55" s="12">
        <v>568.26</v>
      </c>
      <c r="L55" s="12">
        <v>601.91999999999996</v>
      </c>
      <c r="M55" s="12"/>
      <c r="N55" s="12" t="s">
        <v>23</v>
      </c>
      <c r="O55" s="12">
        <v>25</v>
      </c>
      <c r="P55" s="12">
        <v>50</v>
      </c>
      <c r="Q55" s="10">
        <f>SUM(Tabla1[[#This Row],[IMPUESTO SOBRE LA RENTA]:[ASP CORPHOTELS]])</f>
        <v>1245.1799999999998</v>
      </c>
      <c r="R55" s="13">
        <f>Tabla1[[#This Row],[SALARIO MENSUAL]]-Tabla1[[#This Row],[TOTAL DESCUENTOS]]</f>
        <v>18554.82</v>
      </c>
      <c r="S55" s="1"/>
      <c r="T55" s="1"/>
      <c r="U55" s="1"/>
      <c r="V55" s="1"/>
      <c r="W55" s="1"/>
      <c r="X55" s="1"/>
      <c r="Y55" s="1"/>
    </row>
    <row r="56" spans="1:25" ht="31.5" customHeight="1" x14ac:dyDescent="0.25">
      <c r="A56" s="7">
        <v>55</v>
      </c>
      <c r="B56" s="18" t="s">
        <v>215</v>
      </c>
      <c r="C56" s="14" t="s">
        <v>106</v>
      </c>
      <c r="D56" s="14" t="s">
        <v>216</v>
      </c>
      <c r="E56" s="9" t="s">
        <v>21</v>
      </c>
      <c r="F56" s="9" t="s">
        <v>31</v>
      </c>
      <c r="G56" s="11">
        <v>15000</v>
      </c>
      <c r="H56" s="12"/>
      <c r="I56" s="12"/>
      <c r="J56" s="12"/>
      <c r="K56" s="12">
        <v>430.5</v>
      </c>
      <c r="L56" s="12">
        <v>456</v>
      </c>
      <c r="M56" s="12"/>
      <c r="N56" s="12">
        <v>0</v>
      </c>
      <c r="O56" s="12">
        <v>25</v>
      </c>
      <c r="P56" s="12">
        <v>50</v>
      </c>
      <c r="Q56" s="10">
        <f>SUM(Tabla1[[#This Row],[IMPUESTO SOBRE LA RENTA]:[ASP CORPHOTELS]])</f>
        <v>961.5</v>
      </c>
      <c r="R56" s="13">
        <f>Tabla1[[#This Row],[SALARIO MENSUAL]]-Tabla1[[#This Row],[TOTAL DESCUENTOS]]</f>
        <v>14038.5</v>
      </c>
      <c r="S56" s="1"/>
      <c r="T56" s="1"/>
      <c r="U56" s="1"/>
      <c r="V56" s="1"/>
      <c r="W56" s="1"/>
      <c r="X56" s="1"/>
      <c r="Y56" s="1"/>
    </row>
    <row r="57" spans="1:25" ht="31.5" customHeight="1" x14ac:dyDescent="0.25">
      <c r="A57" s="7">
        <v>56</v>
      </c>
      <c r="B57" s="18" t="s">
        <v>217</v>
      </c>
      <c r="C57" s="14" t="s">
        <v>106</v>
      </c>
      <c r="D57" s="14" t="s">
        <v>115</v>
      </c>
      <c r="E57" s="9" t="s">
        <v>21</v>
      </c>
      <c r="F57" s="9" t="s">
        <v>22</v>
      </c>
      <c r="G57" s="11">
        <v>15000</v>
      </c>
      <c r="H57" s="12"/>
      <c r="I57" s="12"/>
      <c r="J57" s="12"/>
      <c r="K57" s="12">
        <v>430.5</v>
      </c>
      <c r="L57" s="12">
        <v>456</v>
      </c>
      <c r="M57" s="12"/>
      <c r="N57" s="12">
        <v>0</v>
      </c>
      <c r="O57" s="12">
        <v>25</v>
      </c>
      <c r="P57" s="12">
        <v>50</v>
      </c>
      <c r="Q57" s="10">
        <f>SUM(Tabla1[[#This Row],[IMPUESTO SOBRE LA RENTA]:[ASP CORPHOTELS]])</f>
        <v>961.5</v>
      </c>
      <c r="R57" s="13">
        <f>Tabla1[[#This Row],[SALARIO MENSUAL]]-Tabla1[[#This Row],[TOTAL DESCUENTOS]]</f>
        <v>14038.5</v>
      </c>
      <c r="S57" s="1"/>
      <c r="T57" s="1"/>
      <c r="U57" s="1"/>
      <c r="V57" s="1"/>
      <c r="W57" s="1"/>
      <c r="X57" s="1"/>
      <c r="Y57" s="1"/>
    </row>
    <row r="58" spans="1:25" ht="31.5" customHeight="1" x14ac:dyDescent="0.25">
      <c r="A58" s="7">
        <v>57</v>
      </c>
      <c r="B58" s="8" t="s">
        <v>218</v>
      </c>
      <c r="C58" s="14" t="s">
        <v>106</v>
      </c>
      <c r="D58" s="8" t="s">
        <v>121</v>
      </c>
      <c r="E58" s="9" t="s">
        <v>21</v>
      </c>
      <c r="F58" s="9" t="s">
        <v>31</v>
      </c>
      <c r="G58" s="10">
        <v>10000</v>
      </c>
      <c r="H58" s="15"/>
      <c r="I58" s="12"/>
      <c r="J58" s="12"/>
      <c r="K58" s="12">
        <v>287</v>
      </c>
      <c r="L58" s="12">
        <v>304</v>
      </c>
      <c r="M58" s="12"/>
      <c r="N58" s="12">
        <v>0</v>
      </c>
      <c r="O58" s="12">
        <v>25</v>
      </c>
      <c r="P58" s="12">
        <v>50</v>
      </c>
      <c r="Q58" s="10">
        <f>SUM(Tabla1[[#This Row],[IMPUESTO SOBRE LA RENTA]:[ASP CORPHOTELS]])</f>
        <v>666</v>
      </c>
      <c r="R58" s="13">
        <f>Tabla1[[#This Row],[SALARIO MENSUAL]]-Tabla1[[#This Row],[TOTAL DESCUENTOS]]</f>
        <v>9334</v>
      </c>
      <c r="S58" s="1"/>
      <c r="T58" s="1"/>
      <c r="U58" s="1"/>
      <c r="V58" s="1"/>
      <c r="W58" s="1"/>
      <c r="X58" s="1"/>
      <c r="Y58" s="1"/>
    </row>
    <row r="59" spans="1:25" ht="31.5" customHeight="1" x14ac:dyDescent="0.25">
      <c r="A59" s="7">
        <v>58</v>
      </c>
      <c r="B59" s="14" t="s">
        <v>124</v>
      </c>
      <c r="C59" s="14" t="s">
        <v>205</v>
      </c>
      <c r="D59" s="14" t="s">
        <v>125</v>
      </c>
      <c r="E59" s="9" t="s">
        <v>21</v>
      </c>
      <c r="F59" s="9" t="s">
        <v>22</v>
      </c>
      <c r="G59" s="11">
        <v>45000</v>
      </c>
      <c r="H59" s="11">
        <v>1148.33</v>
      </c>
      <c r="I59" s="15"/>
      <c r="J59" s="15"/>
      <c r="K59" s="11">
        <v>1291.5</v>
      </c>
      <c r="L59" s="11">
        <v>1368</v>
      </c>
      <c r="M59" s="15"/>
      <c r="N59" s="15"/>
      <c r="O59" s="15">
        <v>25</v>
      </c>
      <c r="P59" s="15">
        <v>50</v>
      </c>
      <c r="Q59" s="10">
        <f>SUM(Tabla1[[#This Row],[IMPUESTO SOBRE LA RENTA]:[ASP CORPHOTELS]])</f>
        <v>3882.83</v>
      </c>
      <c r="R59" s="13">
        <f>Tabla1[[#This Row],[SALARIO MENSUAL]]-Tabla1[[#This Row],[TOTAL DESCUENTOS]]</f>
        <v>41117.17</v>
      </c>
      <c r="S59" s="1"/>
      <c r="T59" s="1"/>
      <c r="U59" s="1"/>
      <c r="V59" s="1"/>
      <c r="W59" s="1"/>
      <c r="X59" s="1"/>
      <c r="Y59" s="1"/>
    </row>
    <row r="60" spans="1:25" ht="31.5" customHeight="1" x14ac:dyDescent="0.25">
      <c r="A60" s="7">
        <v>59</v>
      </c>
      <c r="B60" s="18" t="s">
        <v>126</v>
      </c>
      <c r="C60" s="14" t="s">
        <v>205</v>
      </c>
      <c r="D60" s="14" t="s">
        <v>127</v>
      </c>
      <c r="E60" s="9" t="s">
        <v>21</v>
      </c>
      <c r="F60" s="9" t="s">
        <v>31</v>
      </c>
      <c r="G60" s="11">
        <v>30000</v>
      </c>
      <c r="H60" s="15"/>
      <c r="I60" s="15"/>
      <c r="J60" s="15"/>
      <c r="K60" s="15">
        <v>861</v>
      </c>
      <c r="L60" s="15">
        <v>912</v>
      </c>
      <c r="M60" s="15"/>
      <c r="N60" s="15"/>
      <c r="O60" s="15">
        <v>25</v>
      </c>
      <c r="P60" s="15">
        <v>50</v>
      </c>
      <c r="Q60" s="10">
        <f>SUM(Tabla1[[#This Row],[IMPUESTO SOBRE LA RENTA]:[ASP CORPHOTELS]])</f>
        <v>1848</v>
      </c>
      <c r="R60" s="13">
        <f>Tabla1[[#This Row],[SALARIO MENSUAL]]-Tabla1[[#This Row],[TOTAL DESCUENTOS]]</f>
        <v>28152</v>
      </c>
      <c r="S60" s="1"/>
      <c r="T60" s="1"/>
      <c r="U60" s="1"/>
      <c r="V60" s="1"/>
      <c r="W60" s="1"/>
      <c r="X60" s="1"/>
      <c r="Y60" s="1"/>
    </row>
    <row r="61" spans="1:25" ht="31.5" customHeight="1" x14ac:dyDescent="0.25">
      <c r="A61" s="7">
        <v>60</v>
      </c>
      <c r="B61" s="14" t="s">
        <v>128</v>
      </c>
      <c r="C61" s="14" t="s">
        <v>205</v>
      </c>
      <c r="D61" s="14" t="s">
        <v>129</v>
      </c>
      <c r="E61" s="9" t="s">
        <v>21</v>
      </c>
      <c r="F61" s="9" t="s">
        <v>22</v>
      </c>
      <c r="G61" s="11">
        <v>22500</v>
      </c>
      <c r="H61" s="15" t="s">
        <v>23</v>
      </c>
      <c r="I61" s="15"/>
      <c r="J61" s="15"/>
      <c r="K61" s="15">
        <v>645.75</v>
      </c>
      <c r="L61" s="15">
        <v>684</v>
      </c>
      <c r="M61" s="15"/>
      <c r="N61" s="15"/>
      <c r="O61" s="15">
        <v>25</v>
      </c>
      <c r="P61" s="15">
        <v>50</v>
      </c>
      <c r="Q61" s="10">
        <f>SUM(Tabla1[[#This Row],[IMPUESTO SOBRE LA RENTA]:[ASP CORPHOTELS]])</f>
        <v>1404.75</v>
      </c>
      <c r="R61" s="13">
        <f>Tabla1[[#This Row],[SALARIO MENSUAL]]-Tabla1[[#This Row],[TOTAL DESCUENTOS]]</f>
        <v>21095.25</v>
      </c>
      <c r="S61" s="1"/>
      <c r="T61" s="1"/>
      <c r="U61" s="1"/>
      <c r="V61" s="1"/>
      <c r="W61" s="1"/>
      <c r="X61" s="1"/>
      <c r="Y61" s="1"/>
    </row>
    <row r="62" spans="1:25" ht="31.5" customHeight="1" x14ac:dyDescent="0.25">
      <c r="A62" s="7">
        <v>61</v>
      </c>
      <c r="B62" s="14" t="s">
        <v>130</v>
      </c>
      <c r="C62" s="14" t="s">
        <v>205</v>
      </c>
      <c r="D62" s="14" t="s">
        <v>131</v>
      </c>
      <c r="E62" s="9" t="s">
        <v>21</v>
      </c>
      <c r="F62" s="9" t="s">
        <v>31</v>
      </c>
      <c r="G62" s="11">
        <v>19800</v>
      </c>
      <c r="H62" s="15"/>
      <c r="I62" s="15"/>
      <c r="J62" s="15"/>
      <c r="K62" s="15">
        <v>568.26</v>
      </c>
      <c r="L62" s="15">
        <v>601.91999999999996</v>
      </c>
      <c r="M62" s="15" t="s">
        <v>23</v>
      </c>
      <c r="N62" s="15" t="s">
        <v>23</v>
      </c>
      <c r="O62" s="15">
        <v>25</v>
      </c>
      <c r="P62" s="15">
        <v>50</v>
      </c>
      <c r="Q62" s="10">
        <f>SUM(Tabla1[[#This Row],[IMPUESTO SOBRE LA RENTA]:[ASP CORPHOTELS]])</f>
        <v>1245.1799999999998</v>
      </c>
      <c r="R62" s="13">
        <f>Tabla1[[#This Row],[SALARIO MENSUAL]]-Tabla1[[#This Row],[TOTAL DESCUENTOS]]</f>
        <v>18554.82</v>
      </c>
      <c r="S62" s="1"/>
      <c r="T62" s="1"/>
      <c r="U62" s="1"/>
      <c r="V62" s="1"/>
      <c r="W62" s="1"/>
      <c r="X62" s="1"/>
      <c r="Y62" s="1"/>
    </row>
    <row r="63" spans="1:25" ht="31.5" customHeight="1" x14ac:dyDescent="0.25">
      <c r="A63" s="7">
        <v>62</v>
      </c>
      <c r="B63" s="18" t="s">
        <v>132</v>
      </c>
      <c r="C63" s="14" t="s">
        <v>205</v>
      </c>
      <c r="D63" s="14" t="s">
        <v>133</v>
      </c>
      <c r="E63" s="9" t="s">
        <v>21</v>
      </c>
      <c r="F63" s="9" t="s">
        <v>22</v>
      </c>
      <c r="G63" s="11">
        <v>16000</v>
      </c>
      <c r="H63" s="15"/>
      <c r="I63" s="15"/>
      <c r="J63" s="15"/>
      <c r="K63" s="15">
        <v>459.2</v>
      </c>
      <c r="L63" s="15">
        <v>486.4</v>
      </c>
      <c r="M63" s="15"/>
      <c r="N63" s="15"/>
      <c r="O63" s="15">
        <v>25</v>
      </c>
      <c r="P63" s="15">
        <v>50</v>
      </c>
      <c r="Q63" s="10">
        <f>SUM(Tabla1[[#This Row],[IMPUESTO SOBRE LA RENTA]:[ASP CORPHOTELS]])</f>
        <v>1020.5999999999999</v>
      </c>
      <c r="R63" s="13">
        <f>Tabla1[[#This Row],[SALARIO MENSUAL]]-Tabla1[[#This Row],[TOTAL DESCUENTOS]]</f>
        <v>14979.4</v>
      </c>
      <c r="S63" s="1"/>
      <c r="T63" s="1"/>
      <c r="U63" s="1"/>
      <c r="V63" s="1"/>
      <c r="W63" s="1"/>
      <c r="X63" s="1"/>
      <c r="Y63" s="1"/>
    </row>
    <row r="64" spans="1:25" ht="31.5" customHeight="1" x14ac:dyDescent="0.25">
      <c r="A64" s="7">
        <v>63</v>
      </c>
      <c r="B64" s="14" t="s">
        <v>134</v>
      </c>
      <c r="C64" s="14" t="s">
        <v>205</v>
      </c>
      <c r="D64" s="14" t="s">
        <v>135</v>
      </c>
      <c r="E64" s="9" t="s">
        <v>21</v>
      </c>
      <c r="F64" s="9" t="s">
        <v>22</v>
      </c>
      <c r="G64" s="11">
        <v>15000</v>
      </c>
      <c r="H64" s="15"/>
      <c r="I64" s="15"/>
      <c r="J64" s="15"/>
      <c r="K64" s="15">
        <v>430.5</v>
      </c>
      <c r="L64" s="15">
        <v>456</v>
      </c>
      <c r="M64" s="15"/>
      <c r="N64" s="15"/>
      <c r="O64" s="15">
        <v>25</v>
      </c>
      <c r="P64" s="15">
        <v>50</v>
      </c>
      <c r="Q64" s="10">
        <f>SUM(Tabla1[[#This Row],[IMPUESTO SOBRE LA RENTA]:[ASP CORPHOTELS]])</f>
        <v>961.5</v>
      </c>
      <c r="R64" s="13">
        <f>Tabla1[[#This Row],[SALARIO MENSUAL]]-Tabla1[[#This Row],[TOTAL DESCUENTOS]]</f>
        <v>14038.5</v>
      </c>
      <c r="S64" s="1"/>
      <c r="T64" s="1"/>
      <c r="U64" s="1"/>
      <c r="V64" s="1"/>
      <c r="W64" s="1"/>
      <c r="X64" s="1"/>
      <c r="Y64" s="1"/>
    </row>
    <row r="65" spans="1:25" ht="31.5" customHeight="1" x14ac:dyDescent="0.25">
      <c r="A65" s="7">
        <v>64</v>
      </c>
      <c r="B65" s="14" t="s">
        <v>136</v>
      </c>
      <c r="C65" s="14" t="s">
        <v>205</v>
      </c>
      <c r="D65" s="14" t="s">
        <v>135</v>
      </c>
      <c r="E65" s="9" t="s">
        <v>21</v>
      </c>
      <c r="F65" s="9" t="s">
        <v>22</v>
      </c>
      <c r="G65" s="11">
        <v>13200</v>
      </c>
      <c r="H65" s="15"/>
      <c r="I65" s="15"/>
      <c r="J65" s="15"/>
      <c r="K65" s="15">
        <v>378.84</v>
      </c>
      <c r="L65" s="15">
        <v>401.28</v>
      </c>
      <c r="M65" s="15" t="s">
        <v>23</v>
      </c>
      <c r="N65" s="15" t="s">
        <v>23</v>
      </c>
      <c r="O65" s="15">
        <v>25</v>
      </c>
      <c r="P65" s="15">
        <v>50</v>
      </c>
      <c r="Q65" s="10">
        <f>SUM(Tabla1[[#This Row],[IMPUESTO SOBRE LA RENTA]:[ASP CORPHOTELS]])</f>
        <v>855.11999999999989</v>
      </c>
      <c r="R65" s="13">
        <f>Tabla1[[#This Row],[SALARIO MENSUAL]]-Tabla1[[#This Row],[TOTAL DESCUENTOS]]</f>
        <v>12344.880000000001</v>
      </c>
      <c r="S65" s="1"/>
      <c r="T65" s="1"/>
      <c r="U65" s="1"/>
      <c r="V65" s="1"/>
      <c r="W65" s="1"/>
      <c r="X65" s="1"/>
      <c r="Y65" s="1"/>
    </row>
    <row r="66" spans="1:25" ht="31.5" customHeight="1" x14ac:dyDescent="0.25">
      <c r="A66" s="7">
        <v>65</v>
      </c>
      <c r="B66" s="14" t="s">
        <v>137</v>
      </c>
      <c r="C66" s="14" t="s">
        <v>205</v>
      </c>
      <c r="D66" s="14" t="s">
        <v>135</v>
      </c>
      <c r="E66" s="9" t="s">
        <v>21</v>
      </c>
      <c r="F66" s="9" t="s">
        <v>22</v>
      </c>
      <c r="G66" s="11">
        <v>13200</v>
      </c>
      <c r="H66" s="15" t="s">
        <v>23</v>
      </c>
      <c r="I66" s="15"/>
      <c r="J66" s="15"/>
      <c r="K66" s="15">
        <v>378.84</v>
      </c>
      <c r="L66" s="15">
        <v>401.28</v>
      </c>
      <c r="M66" s="15"/>
      <c r="N66" s="15"/>
      <c r="O66" s="15">
        <v>25</v>
      </c>
      <c r="P66" s="15">
        <v>50</v>
      </c>
      <c r="Q66" s="10">
        <f>SUM(Tabla1[[#This Row],[IMPUESTO SOBRE LA RENTA]:[ASP CORPHOTELS]])</f>
        <v>855.11999999999989</v>
      </c>
      <c r="R66" s="13">
        <f>Tabla1[[#This Row],[SALARIO MENSUAL]]-Tabla1[[#This Row],[TOTAL DESCUENTOS]]</f>
        <v>12344.880000000001</v>
      </c>
      <c r="S66" s="1"/>
      <c r="T66" s="1"/>
      <c r="U66" s="1"/>
      <c r="V66" s="1"/>
      <c r="W66" s="1"/>
      <c r="X66" s="1"/>
      <c r="Y66" s="1"/>
    </row>
    <row r="67" spans="1:25" ht="31.5" customHeight="1" x14ac:dyDescent="0.25">
      <c r="A67" s="7">
        <v>66</v>
      </c>
      <c r="B67" s="18" t="s">
        <v>138</v>
      </c>
      <c r="C67" s="14" t="s">
        <v>205</v>
      </c>
      <c r="D67" s="14" t="s">
        <v>133</v>
      </c>
      <c r="E67" s="9" t="s">
        <v>21</v>
      </c>
      <c r="F67" s="9" t="s">
        <v>22</v>
      </c>
      <c r="G67" s="11">
        <v>12000</v>
      </c>
      <c r="H67" s="15"/>
      <c r="I67" s="15"/>
      <c r="J67" s="15"/>
      <c r="K67" s="15">
        <v>344.4</v>
      </c>
      <c r="L67" s="15">
        <v>364.8</v>
      </c>
      <c r="M67" s="15"/>
      <c r="N67" s="15"/>
      <c r="O67" s="15">
        <v>25</v>
      </c>
      <c r="P67" s="15">
        <v>50</v>
      </c>
      <c r="Q67" s="10">
        <f>SUM(Tabla1[[#This Row],[IMPUESTO SOBRE LA RENTA]:[ASP CORPHOTELS]])</f>
        <v>784.2</v>
      </c>
      <c r="R67" s="13">
        <f>Tabla1[[#This Row],[SALARIO MENSUAL]]-Tabla1[[#This Row],[TOTAL DESCUENTOS]]</f>
        <v>11215.8</v>
      </c>
      <c r="S67" s="1"/>
      <c r="T67" s="1"/>
      <c r="U67" s="1"/>
      <c r="V67" s="1"/>
      <c r="W67" s="1"/>
      <c r="X67" s="1"/>
      <c r="Y67" s="1"/>
    </row>
    <row r="68" spans="1:25" ht="31.5" customHeight="1" x14ac:dyDescent="0.25">
      <c r="A68" s="7">
        <v>67</v>
      </c>
      <c r="B68" s="18" t="s">
        <v>139</v>
      </c>
      <c r="C68" s="14" t="s">
        <v>205</v>
      </c>
      <c r="D68" s="14" t="s">
        <v>140</v>
      </c>
      <c r="E68" s="9" t="s">
        <v>21</v>
      </c>
      <c r="F68" s="9" t="s">
        <v>22</v>
      </c>
      <c r="G68" s="11">
        <v>10000</v>
      </c>
      <c r="H68" s="15"/>
      <c r="I68" s="15"/>
      <c r="J68" s="15"/>
      <c r="K68" s="15">
        <v>287</v>
      </c>
      <c r="L68" s="15">
        <v>304</v>
      </c>
      <c r="M68" s="15"/>
      <c r="N68" s="15"/>
      <c r="O68" s="15">
        <v>25</v>
      </c>
      <c r="P68" s="15">
        <v>50</v>
      </c>
      <c r="Q68" s="10">
        <f>SUM(Tabla1[[#This Row],[IMPUESTO SOBRE LA RENTA]:[ASP CORPHOTELS]])</f>
        <v>666</v>
      </c>
      <c r="R68" s="13">
        <f>Tabla1[[#This Row],[SALARIO MENSUAL]]-Tabla1[[#This Row],[TOTAL DESCUENTOS]]</f>
        <v>9334</v>
      </c>
      <c r="S68" s="1"/>
      <c r="T68" s="1"/>
      <c r="U68" s="1"/>
      <c r="V68" s="1"/>
      <c r="W68" s="1"/>
      <c r="X68" s="1"/>
      <c r="Y68" s="1"/>
    </row>
    <row r="69" spans="1:25" ht="31.5" customHeight="1" x14ac:dyDescent="0.25">
      <c r="A69" s="7">
        <v>68</v>
      </c>
      <c r="B69" s="14" t="s">
        <v>141</v>
      </c>
      <c r="C69" s="14" t="s">
        <v>205</v>
      </c>
      <c r="D69" s="14" t="s">
        <v>140</v>
      </c>
      <c r="E69" s="9" t="s">
        <v>21</v>
      </c>
      <c r="F69" s="9" t="s">
        <v>22</v>
      </c>
      <c r="G69" s="11">
        <v>10000</v>
      </c>
      <c r="H69" s="15"/>
      <c r="I69" s="15"/>
      <c r="J69" s="15"/>
      <c r="K69" s="15">
        <v>287</v>
      </c>
      <c r="L69" s="15">
        <v>304</v>
      </c>
      <c r="M69" s="15"/>
      <c r="N69" s="15"/>
      <c r="O69" s="15">
        <v>25</v>
      </c>
      <c r="P69" s="15">
        <v>50</v>
      </c>
      <c r="Q69" s="10">
        <f>SUM(Tabla1[[#This Row],[IMPUESTO SOBRE LA RENTA]:[ASP CORPHOTELS]])</f>
        <v>666</v>
      </c>
      <c r="R69" s="13">
        <f>Tabla1[[#This Row],[SALARIO MENSUAL]]-Tabla1[[#This Row],[TOTAL DESCUENTOS]]</f>
        <v>9334</v>
      </c>
      <c r="S69" s="1"/>
      <c r="T69" s="1"/>
      <c r="U69" s="1"/>
      <c r="V69" s="1"/>
      <c r="W69" s="1"/>
      <c r="X69" s="1"/>
      <c r="Y69" s="1"/>
    </row>
    <row r="70" spans="1:25" ht="31.5" customHeight="1" x14ac:dyDescent="0.25">
      <c r="A70" s="7">
        <v>69</v>
      </c>
      <c r="B70" s="14" t="s">
        <v>142</v>
      </c>
      <c r="C70" s="14" t="s">
        <v>205</v>
      </c>
      <c r="D70" s="14" t="s">
        <v>143</v>
      </c>
      <c r="E70" s="9" t="s">
        <v>21</v>
      </c>
      <c r="F70" s="9" t="s">
        <v>31</v>
      </c>
      <c r="G70" s="11">
        <v>10000</v>
      </c>
      <c r="H70" s="15"/>
      <c r="I70" s="15"/>
      <c r="J70" s="15"/>
      <c r="K70" s="15">
        <v>287</v>
      </c>
      <c r="L70" s="15">
        <v>304</v>
      </c>
      <c r="M70" s="15"/>
      <c r="N70" s="15"/>
      <c r="O70" s="15">
        <v>25</v>
      </c>
      <c r="P70" s="15">
        <v>50</v>
      </c>
      <c r="Q70" s="10">
        <f>SUM(Tabla1[[#This Row],[IMPUESTO SOBRE LA RENTA]:[ASP CORPHOTELS]])</f>
        <v>666</v>
      </c>
      <c r="R70" s="13">
        <f>Tabla1[[#This Row],[SALARIO MENSUAL]]-Tabla1[[#This Row],[TOTAL DESCUENTOS]]</f>
        <v>9334</v>
      </c>
      <c r="S70" s="1"/>
      <c r="T70" s="1"/>
      <c r="U70" s="1"/>
      <c r="V70" s="1"/>
      <c r="W70" s="1"/>
      <c r="X70" s="1"/>
      <c r="Y70" s="1"/>
    </row>
    <row r="71" spans="1:25" ht="31.5" customHeight="1" x14ac:dyDescent="0.25">
      <c r="A71" s="7">
        <v>70</v>
      </c>
      <c r="B71" s="8" t="s">
        <v>144</v>
      </c>
      <c r="C71" s="14" t="s">
        <v>205</v>
      </c>
      <c r="D71" s="14" t="s">
        <v>140</v>
      </c>
      <c r="E71" s="9" t="s">
        <v>21</v>
      </c>
      <c r="F71" s="9" t="s">
        <v>22</v>
      </c>
      <c r="G71" s="11">
        <v>12100</v>
      </c>
      <c r="H71" s="15"/>
      <c r="I71" s="15"/>
      <c r="J71" s="15"/>
      <c r="K71" s="12">
        <v>347.27</v>
      </c>
      <c r="L71" s="12">
        <v>367.84</v>
      </c>
      <c r="M71" s="12">
        <v>100</v>
      </c>
      <c r="N71" s="17" t="s">
        <v>23</v>
      </c>
      <c r="O71" s="12">
        <v>25</v>
      </c>
      <c r="P71" s="12">
        <v>50</v>
      </c>
      <c r="Q71" s="10">
        <f>SUM(Tabla1[[#This Row],[IMPUESTO SOBRE LA RENTA]:[ASP CORPHOTELS]])</f>
        <v>890.1099999999999</v>
      </c>
      <c r="R71" s="13">
        <f>Tabla1[[#This Row],[SALARIO MENSUAL]]-Tabla1[[#This Row],[TOTAL DESCUENTOS]]</f>
        <v>11209.89</v>
      </c>
      <c r="S71" s="1"/>
      <c r="T71" s="1"/>
      <c r="U71" s="1"/>
      <c r="V71" s="1"/>
      <c r="W71" s="1"/>
      <c r="X71" s="1"/>
      <c r="Y71" s="1"/>
    </row>
    <row r="72" spans="1:25" ht="31.5" customHeight="1" x14ac:dyDescent="0.25">
      <c r="A72" s="7">
        <v>71</v>
      </c>
      <c r="B72" s="8" t="s">
        <v>145</v>
      </c>
      <c r="C72" s="14" t="s">
        <v>205</v>
      </c>
      <c r="D72" s="14" t="s">
        <v>140</v>
      </c>
      <c r="E72" s="9" t="s">
        <v>21</v>
      </c>
      <c r="F72" s="9" t="s">
        <v>22</v>
      </c>
      <c r="G72" s="11">
        <v>12100</v>
      </c>
      <c r="H72" s="12" t="s">
        <v>23</v>
      </c>
      <c r="I72" s="12">
        <v>376</v>
      </c>
      <c r="J72" s="12" t="s">
        <v>23</v>
      </c>
      <c r="K72" s="12">
        <v>347.27</v>
      </c>
      <c r="L72" s="12">
        <v>367.84</v>
      </c>
      <c r="M72" s="12">
        <v>100</v>
      </c>
      <c r="N72" s="19" t="s">
        <v>23</v>
      </c>
      <c r="O72" s="12">
        <v>25</v>
      </c>
      <c r="P72" s="12">
        <v>50</v>
      </c>
      <c r="Q72" s="10">
        <f>SUM(Tabla1[[#This Row],[IMPUESTO SOBRE LA RENTA]:[ASP CORPHOTELS]])</f>
        <v>1266.1099999999999</v>
      </c>
      <c r="R72" s="13">
        <f>Tabla1[[#This Row],[SALARIO MENSUAL]]-Tabla1[[#This Row],[TOTAL DESCUENTOS]]</f>
        <v>10833.89</v>
      </c>
      <c r="S72" s="1"/>
      <c r="T72" s="1"/>
      <c r="U72" s="1"/>
      <c r="V72" s="1"/>
      <c r="W72" s="1"/>
      <c r="X72" s="1"/>
      <c r="Y72" s="1"/>
    </row>
    <row r="73" spans="1:25" ht="31.5" customHeight="1" x14ac:dyDescent="0.25">
      <c r="A73" s="7">
        <v>72</v>
      </c>
      <c r="B73" s="16" t="s">
        <v>146</v>
      </c>
      <c r="C73" s="14" t="s">
        <v>205</v>
      </c>
      <c r="D73" s="14" t="s">
        <v>140</v>
      </c>
      <c r="E73" s="9" t="s">
        <v>21</v>
      </c>
      <c r="F73" s="9" t="s">
        <v>22</v>
      </c>
      <c r="G73" s="11">
        <v>12100</v>
      </c>
      <c r="H73" s="12"/>
      <c r="I73" s="12"/>
      <c r="J73" s="12"/>
      <c r="K73" s="12">
        <v>347.27</v>
      </c>
      <c r="L73" s="12">
        <v>367.84</v>
      </c>
      <c r="M73" s="12">
        <v>100</v>
      </c>
      <c r="N73" s="19"/>
      <c r="O73" s="12">
        <v>25</v>
      </c>
      <c r="P73" s="12">
        <v>50</v>
      </c>
      <c r="Q73" s="10">
        <f>SUM(Tabla1[[#This Row],[IMPUESTO SOBRE LA RENTA]:[ASP CORPHOTELS]])</f>
        <v>890.1099999999999</v>
      </c>
      <c r="R73" s="13">
        <f>Tabla1[[#This Row],[SALARIO MENSUAL]]-Tabla1[[#This Row],[TOTAL DESCUENTOS]]</f>
        <v>11209.89</v>
      </c>
      <c r="S73" s="1"/>
      <c r="T73" s="1"/>
      <c r="U73" s="1"/>
      <c r="V73" s="1"/>
      <c r="W73" s="1"/>
      <c r="X73" s="1"/>
      <c r="Y73" s="1"/>
    </row>
    <row r="74" spans="1:25" ht="31.5" customHeight="1" x14ac:dyDescent="0.25">
      <c r="A74" s="7">
        <v>73</v>
      </c>
      <c r="B74" s="14" t="s">
        <v>147</v>
      </c>
      <c r="C74" s="14" t="s">
        <v>205</v>
      </c>
      <c r="D74" s="14" t="s">
        <v>140</v>
      </c>
      <c r="E74" s="9" t="s">
        <v>21</v>
      </c>
      <c r="F74" s="9" t="s">
        <v>22</v>
      </c>
      <c r="G74" s="11">
        <v>12100</v>
      </c>
      <c r="H74" s="15" t="s">
        <v>23</v>
      </c>
      <c r="I74" s="15"/>
      <c r="J74" s="12"/>
      <c r="K74" s="12">
        <v>347.27</v>
      </c>
      <c r="L74" s="12">
        <v>367.84</v>
      </c>
      <c r="M74" s="12"/>
      <c r="N74" s="12"/>
      <c r="O74" s="12">
        <v>25</v>
      </c>
      <c r="P74" s="12">
        <v>50</v>
      </c>
      <c r="Q74" s="10">
        <f>SUM(Tabla1[[#This Row],[IMPUESTO SOBRE LA RENTA]:[ASP CORPHOTELS]])</f>
        <v>790.1099999999999</v>
      </c>
      <c r="R74" s="13">
        <f>Tabla1[[#This Row],[SALARIO MENSUAL]]-Tabla1[[#This Row],[TOTAL DESCUENTOS]]</f>
        <v>11309.89</v>
      </c>
      <c r="S74" s="1"/>
      <c r="T74" s="1"/>
      <c r="U74" s="1"/>
      <c r="V74" s="1"/>
      <c r="W74" s="1"/>
      <c r="X74" s="1"/>
      <c r="Y74" s="1"/>
    </row>
    <row r="75" spans="1:25" ht="31.5" customHeight="1" x14ac:dyDescent="0.25">
      <c r="A75" s="7">
        <v>74</v>
      </c>
      <c r="B75" s="14" t="s">
        <v>148</v>
      </c>
      <c r="C75" s="14" t="s">
        <v>205</v>
      </c>
      <c r="D75" s="14" t="s">
        <v>140</v>
      </c>
      <c r="E75" s="9" t="s">
        <v>21</v>
      </c>
      <c r="F75" s="9" t="s">
        <v>22</v>
      </c>
      <c r="G75" s="11">
        <v>12000</v>
      </c>
      <c r="H75" s="12"/>
      <c r="I75" s="15"/>
      <c r="J75" s="12"/>
      <c r="K75" s="12">
        <v>344.4</v>
      </c>
      <c r="L75" s="12">
        <v>364.8</v>
      </c>
      <c r="M75" s="12"/>
      <c r="N75" s="12"/>
      <c r="O75" s="12">
        <v>25</v>
      </c>
      <c r="P75" s="12">
        <v>50</v>
      </c>
      <c r="Q75" s="10">
        <f>SUM(Tabla1[[#This Row],[IMPUESTO SOBRE LA RENTA]:[ASP CORPHOTELS]])</f>
        <v>784.2</v>
      </c>
      <c r="R75" s="13">
        <f>Tabla1[[#This Row],[SALARIO MENSUAL]]-Tabla1[[#This Row],[TOTAL DESCUENTOS]]</f>
        <v>11215.8</v>
      </c>
      <c r="S75" s="1"/>
      <c r="T75" s="1"/>
      <c r="U75" s="1"/>
      <c r="V75" s="1"/>
      <c r="W75" s="1"/>
      <c r="X75" s="1"/>
      <c r="Y75" s="1"/>
    </row>
    <row r="76" spans="1:25" ht="31.5" customHeight="1" x14ac:dyDescent="0.25">
      <c r="A76" s="7">
        <v>75</v>
      </c>
      <c r="B76" s="18" t="s">
        <v>220</v>
      </c>
      <c r="C76" s="14" t="s">
        <v>205</v>
      </c>
      <c r="D76" s="14" t="s">
        <v>223</v>
      </c>
      <c r="E76" s="9" t="s">
        <v>21</v>
      </c>
      <c r="F76" s="9" t="s">
        <v>22</v>
      </c>
      <c r="G76" s="11">
        <v>17600</v>
      </c>
      <c r="H76" s="12"/>
      <c r="I76" s="12"/>
      <c r="J76" s="12"/>
      <c r="K76" s="12">
        <v>505.12</v>
      </c>
      <c r="L76" s="12">
        <v>535.04</v>
      </c>
      <c r="M76" s="12"/>
      <c r="N76" s="12"/>
      <c r="O76" s="12">
        <v>25</v>
      </c>
      <c r="P76" s="12">
        <v>50</v>
      </c>
      <c r="Q76" s="10">
        <f>SUM(Tabla1[[#This Row],[IMPUESTO SOBRE LA RENTA]:[ASP CORPHOTELS]])</f>
        <v>1115.1599999999999</v>
      </c>
      <c r="R76" s="13">
        <f>Tabla1[[#This Row],[SALARIO MENSUAL]]-Tabla1[[#This Row],[TOTAL DESCUENTOS]]</f>
        <v>16484.84</v>
      </c>
      <c r="S76" s="1"/>
      <c r="T76" s="1"/>
      <c r="U76" s="1"/>
      <c r="V76" s="1"/>
      <c r="W76" s="1"/>
      <c r="X76" s="1"/>
      <c r="Y76" s="1"/>
    </row>
    <row r="77" spans="1:25" ht="31.5" customHeight="1" x14ac:dyDescent="0.25">
      <c r="A77" s="7">
        <v>76</v>
      </c>
      <c r="B77" s="18" t="s">
        <v>221</v>
      </c>
      <c r="C77" s="14" t="s">
        <v>205</v>
      </c>
      <c r="D77" s="14" t="s">
        <v>140</v>
      </c>
      <c r="E77" s="9" t="s">
        <v>21</v>
      </c>
      <c r="F77" s="9" t="s">
        <v>22</v>
      </c>
      <c r="G77" s="11">
        <v>15000</v>
      </c>
      <c r="H77" s="12"/>
      <c r="I77" s="12"/>
      <c r="J77" s="12"/>
      <c r="K77" s="12">
        <v>430.5</v>
      </c>
      <c r="L77" s="12">
        <v>456</v>
      </c>
      <c r="M77" s="12"/>
      <c r="N77" s="12"/>
      <c r="O77" s="12">
        <v>25</v>
      </c>
      <c r="P77" s="12">
        <v>50</v>
      </c>
      <c r="Q77" s="10">
        <f>SUM(Tabla1[[#This Row],[IMPUESTO SOBRE LA RENTA]:[ASP CORPHOTELS]])</f>
        <v>961.5</v>
      </c>
      <c r="R77" s="13">
        <f>Tabla1[[#This Row],[SALARIO MENSUAL]]-Tabla1[[#This Row],[TOTAL DESCUENTOS]]</f>
        <v>14038.5</v>
      </c>
      <c r="S77" s="1"/>
      <c r="T77" s="1"/>
      <c r="U77" s="1"/>
      <c r="V77" s="1"/>
      <c r="W77" s="1"/>
      <c r="X77" s="1"/>
      <c r="Y77" s="1"/>
    </row>
    <row r="78" spans="1:25" ht="31.5" customHeight="1" x14ac:dyDescent="0.25">
      <c r="A78" s="7">
        <v>77</v>
      </c>
      <c r="B78" s="18" t="s">
        <v>222</v>
      </c>
      <c r="C78" s="14" t="s">
        <v>205</v>
      </c>
      <c r="D78" s="14" t="s">
        <v>140</v>
      </c>
      <c r="E78" s="9" t="s">
        <v>21</v>
      </c>
      <c r="F78" s="9" t="s">
        <v>22</v>
      </c>
      <c r="G78" s="11">
        <v>12100</v>
      </c>
      <c r="H78" s="12"/>
      <c r="I78" s="12"/>
      <c r="J78" s="12"/>
      <c r="K78" s="12">
        <v>347.27</v>
      </c>
      <c r="L78" s="12">
        <v>367.84</v>
      </c>
      <c r="M78" s="12"/>
      <c r="N78" s="12"/>
      <c r="O78" s="12">
        <v>25</v>
      </c>
      <c r="P78" s="12">
        <v>50</v>
      </c>
      <c r="Q78" s="10">
        <f>SUM(Tabla1[[#This Row],[IMPUESTO SOBRE LA RENTA]:[ASP CORPHOTELS]])</f>
        <v>790.1099999999999</v>
      </c>
      <c r="R78" s="13">
        <f>Tabla1[[#This Row],[SALARIO MENSUAL]]-Tabla1[[#This Row],[TOTAL DESCUENTOS]]</f>
        <v>11309.89</v>
      </c>
      <c r="S78" s="1"/>
      <c r="T78" s="1"/>
      <c r="U78" s="1"/>
      <c r="V78" s="1"/>
      <c r="W78" s="1"/>
      <c r="X78" s="1"/>
      <c r="Y78" s="1"/>
    </row>
    <row r="79" spans="1:25" ht="31.5" customHeight="1" x14ac:dyDescent="0.25">
      <c r="A79" s="7">
        <v>78</v>
      </c>
      <c r="B79" s="18" t="s">
        <v>149</v>
      </c>
      <c r="C79" s="14" t="s">
        <v>206</v>
      </c>
      <c r="D79" s="14" t="s">
        <v>150</v>
      </c>
      <c r="E79" s="20" t="s">
        <v>21</v>
      </c>
      <c r="F79" s="9" t="s">
        <v>22</v>
      </c>
      <c r="G79" s="11">
        <v>35000</v>
      </c>
      <c r="H79" s="15" t="s">
        <v>23</v>
      </c>
      <c r="I79" s="15"/>
      <c r="J79" s="15"/>
      <c r="K79" s="11">
        <v>1004.5</v>
      </c>
      <c r="L79" s="10">
        <v>1064</v>
      </c>
      <c r="M79" s="12"/>
      <c r="N79" s="12"/>
      <c r="O79" s="12">
        <v>25</v>
      </c>
      <c r="P79" s="12">
        <v>50</v>
      </c>
      <c r="Q79" s="10">
        <f>SUM(Tabla1[[#This Row],[IMPUESTO SOBRE LA RENTA]:[ASP CORPHOTELS]])</f>
        <v>2143.5</v>
      </c>
      <c r="R79" s="13">
        <f>Tabla1[[#This Row],[SALARIO MENSUAL]]-Tabla1[[#This Row],[TOTAL DESCUENTOS]]</f>
        <v>32856.5</v>
      </c>
      <c r="S79" s="1"/>
      <c r="T79" s="1"/>
      <c r="U79" s="1"/>
      <c r="V79" s="1"/>
      <c r="W79" s="1"/>
      <c r="X79" s="1"/>
      <c r="Y79" s="1"/>
    </row>
    <row r="80" spans="1:25" ht="31.5" customHeight="1" x14ac:dyDescent="0.25">
      <c r="A80" s="7">
        <v>79</v>
      </c>
      <c r="B80" s="16" t="s">
        <v>151</v>
      </c>
      <c r="C80" s="14" t="s">
        <v>206</v>
      </c>
      <c r="D80" s="14" t="s">
        <v>103</v>
      </c>
      <c r="E80" s="9" t="s">
        <v>21</v>
      </c>
      <c r="F80" s="9" t="s">
        <v>31</v>
      </c>
      <c r="G80" s="11">
        <v>35000</v>
      </c>
      <c r="H80" s="15" t="s">
        <v>23</v>
      </c>
      <c r="I80" s="15"/>
      <c r="J80" s="15"/>
      <c r="K80" s="11">
        <v>1004.5</v>
      </c>
      <c r="L80" s="10">
        <v>1064</v>
      </c>
      <c r="M80" s="12"/>
      <c r="N80" s="12"/>
      <c r="O80" s="12">
        <v>25</v>
      </c>
      <c r="P80" s="12">
        <v>50</v>
      </c>
      <c r="Q80" s="10">
        <f>SUM(Tabla1[[#This Row],[IMPUESTO SOBRE LA RENTA]:[ASP CORPHOTELS]])</f>
        <v>2143.5</v>
      </c>
      <c r="R80" s="13">
        <f>Tabla1[[#This Row],[SALARIO MENSUAL]]-Tabla1[[#This Row],[TOTAL DESCUENTOS]]</f>
        <v>32856.5</v>
      </c>
      <c r="S80" s="1"/>
      <c r="T80" s="1"/>
      <c r="U80" s="1"/>
      <c r="V80" s="1"/>
      <c r="W80" s="1"/>
      <c r="X80" s="1"/>
      <c r="Y80" s="1"/>
    </row>
    <row r="81" spans="1:25" ht="31.5" customHeight="1" x14ac:dyDescent="0.25">
      <c r="A81" s="7">
        <v>80</v>
      </c>
      <c r="B81" s="14" t="s">
        <v>152</v>
      </c>
      <c r="C81" s="14" t="s">
        <v>206</v>
      </c>
      <c r="D81" s="14" t="s">
        <v>153</v>
      </c>
      <c r="E81" s="9" t="s">
        <v>21</v>
      </c>
      <c r="F81" s="9" t="s">
        <v>31</v>
      </c>
      <c r="G81" s="11">
        <v>19800</v>
      </c>
      <c r="H81" s="15"/>
      <c r="I81" s="15"/>
      <c r="J81" s="15"/>
      <c r="K81" s="12">
        <v>568.26</v>
      </c>
      <c r="L81" s="12">
        <v>601.91999999999996</v>
      </c>
      <c r="M81" s="12"/>
      <c r="N81" s="12"/>
      <c r="O81" s="12">
        <v>25</v>
      </c>
      <c r="P81" s="12">
        <v>50</v>
      </c>
      <c r="Q81" s="10">
        <f>SUM(Tabla1[[#This Row],[IMPUESTO SOBRE LA RENTA]:[ASP CORPHOTELS]])</f>
        <v>1245.1799999999998</v>
      </c>
      <c r="R81" s="13">
        <f>Tabla1[[#This Row],[SALARIO MENSUAL]]-Tabla1[[#This Row],[TOTAL DESCUENTOS]]</f>
        <v>18554.82</v>
      </c>
      <c r="S81" s="1"/>
      <c r="T81" s="1"/>
      <c r="U81" s="1"/>
      <c r="V81" s="1"/>
      <c r="W81" s="1"/>
      <c r="X81" s="1"/>
      <c r="Y81" s="1"/>
    </row>
    <row r="82" spans="1:25" ht="31.5" customHeight="1" x14ac:dyDescent="0.25">
      <c r="A82" s="7">
        <v>81</v>
      </c>
      <c r="B82" s="16" t="s">
        <v>154</v>
      </c>
      <c r="C82" s="14" t="s">
        <v>206</v>
      </c>
      <c r="D82" s="8" t="s">
        <v>155</v>
      </c>
      <c r="E82" s="9" t="s">
        <v>21</v>
      </c>
      <c r="F82" s="9" t="s">
        <v>22</v>
      </c>
      <c r="G82" s="11">
        <v>14850</v>
      </c>
      <c r="H82" s="12"/>
      <c r="I82" s="12"/>
      <c r="J82" s="12"/>
      <c r="K82" s="12">
        <v>426.2</v>
      </c>
      <c r="L82" s="12">
        <v>451.44</v>
      </c>
      <c r="M82" s="12"/>
      <c r="N82" s="12"/>
      <c r="O82" s="12">
        <v>25</v>
      </c>
      <c r="P82" s="12">
        <v>50</v>
      </c>
      <c r="Q82" s="10">
        <f>SUM(Tabla1[[#This Row],[IMPUESTO SOBRE LA RENTA]:[ASP CORPHOTELS]])</f>
        <v>952.64</v>
      </c>
      <c r="R82" s="13">
        <f>Tabla1[[#This Row],[SALARIO MENSUAL]]-Tabla1[[#This Row],[TOTAL DESCUENTOS]]</f>
        <v>13897.36</v>
      </c>
      <c r="S82" s="1"/>
      <c r="T82" s="1"/>
      <c r="U82" s="1"/>
      <c r="V82" s="1"/>
      <c r="W82" s="1"/>
      <c r="X82" s="1"/>
      <c r="Y82" s="1"/>
    </row>
    <row r="83" spans="1:25" ht="31.5" customHeight="1" x14ac:dyDescent="0.25">
      <c r="A83" s="7">
        <v>82</v>
      </c>
      <c r="B83" s="16" t="s">
        <v>156</v>
      </c>
      <c r="C83" s="14" t="s">
        <v>206</v>
      </c>
      <c r="D83" s="16" t="s">
        <v>157</v>
      </c>
      <c r="E83" s="9" t="s">
        <v>21</v>
      </c>
      <c r="F83" s="9" t="s">
        <v>22</v>
      </c>
      <c r="G83" s="11">
        <v>13200</v>
      </c>
      <c r="H83" s="12"/>
      <c r="I83" s="12"/>
      <c r="J83" s="12"/>
      <c r="K83" s="12">
        <v>378.84</v>
      </c>
      <c r="L83" s="12">
        <v>401.28</v>
      </c>
      <c r="M83" s="12"/>
      <c r="N83" s="12"/>
      <c r="O83" s="12">
        <v>25</v>
      </c>
      <c r="P83" s="12">
        <v>50</v>
      </c>
      <c r="Q83" s="10">
        <f>SUM(Tabla1[[#This Row],[IMPUESTO SOBRE LA RENTA]:[ASP CORPHOTELS]])</f>
        <v>855.11999999999989</v>
      </c>
      <c r="R83" s="13">
        <f>Tabla1[[#This Row],[SALARIO MENSUAL]]-Tabla1[[#This Row],[TOTAL DESCUENTOS]]</f>
        <v>12344.880000000001</v>
      </c>
      <c r="S83" s="1"/>
      <c r="T83" s="1"/>
      <c r="U83" s="1"/>
      <c r="V83" s="1"/>
      <c r="W83" s="1"/>
      <c r="X83" s="1"/>
      <c r="Y83" s="1"/>
    </row>
    <row r="84" spans="1:25" ht="31.5" customHeight="1" x14ac:dyDescent="0.25">
      <c r="A84" s="7">
        <v>83</v>
      </c>
      <c r="B84" s="16" t="s">
        <v>158</v>
      </c>
      <c r="C84" s="14" t="s">
        <v>206</v>
      </c>
      <c r="D84" s="16" t="s">
        <v>157</v>
      </c>
      <c r="E84" s="9" t="s">
        <v>21</v>
      </c>
      <c r="F84" s="9" t="s">
        <v>22</v>
      </c>
      <c r="G84" s="11">
        <v>13200</v>
      </c>
      <c r="H84" s="12"/>
      <c r="I84" s="12"/>
      <c r="J84" s="12"/>
      <c r="K84" s="12">
        <v>378.84</v>
      </c>
      <c r="L84" s="12">
        <v>401.28</v>
      </c>
      <c r="M84" s="12"/>
      <c r="N84" s="12"/>
      <c r="O84" s="12">
        <v>25</v>
      </c>
      <c r="P84" s="12">
        <v>50</v>
      </c>
      <c r="Q84" s="10">
        <f>SUM(Tabla1[[#This Row],[IMPUESTO SOBRE LA RENTA]:[ASP CORPHOTELS]])</f>
        <v>855.11999999999989</v>
      </c>
      <c r="R84" s="13">
        <f>Tabla1[[#This Row],[SALARIO MENSUAL]]-Tabla1[[#This Row],[TOTAL DESCUENTOS]]</f>
        <v>12344.880000000001</v>
      </c>
      <c r="S84" s="1"/>
      <c r="T84" s="1"/>
      <c r="U84" s="1"/>
      <c r="V84" s="1"/>
      <c r="W84" s="1"/>
      <c r="X84" s="1"/>
      <c r="Y84" s="1"/>
    </row>
    <row r="85" spans="1:25" ht="31.5" customHeight="1" x14ac:dyDescent="0.25">
      <c r="A85" s="7">
        <v>84</v>
      </c>
      <c r="B85" s="16" t="s">
        <v>159</v>
      </c>
      <c r="C85" s="14" t="s">
        <v>206</v>
      </c>
      <c r="D85" s="16" t="s">
        <v>157</v>
      </c>
      <c r="E85" s="9" t="s">
        <v>21</v>
      </c>
      <c r="F85" s="9" t="s">
        <v>22</v>
      </c>
      <c r="G85" s="11">
        <v>13200</v>
      </c>
      <c r="H85" s="12"/>
      <c r="I85" s="12"/>
      <c r="J85" s="12"/>
      <c r="K85" s="12">
        <v>378.84</v>
      </c>
      <c r="L85" s="12">
        <v>401.28</v>
      </c>
      <c r="M85" s="12"/>
      <c r="N85" s="12"/>
      <c r="O85" s="12">
        <v>25</v>
      </c>
      <c r="P85" s="12">
        <v>50</v>
      </c>
      <c r="Q85" s="10">
        <f>SUM(Tabla1[[#This Row],[IMPUESTO SOBRE LA RENTA]:[ASP CORPHOTELS]])</f>
        <v>855.11999999999989</v>
      </c>
      <c r="R85" s="13">
        <f>Tabla1[[#This Row],[SALARIO MENSUAL]]-Tabla1[[#This Row],[TOTAL DESCUENTOS]]</f>
        <v>12344.880000000001</v>
      </c>
      <c r="S85" s="1"/>
      <c r="T85" s="1"/>
      <c r="U85" s="1"/>
      <c r="V85" s="1"/>
      <c r="W85" s="1"/>
      <c r="X85" s="1"/>
      <c r="Y85" s="1"/>
    </row>
    <row r="86" spans="1:25" ht="31.5" customHeight="1" x14ac:dyDescent="0.25">
      <c r="A86" s="7">
        <v>85</v>
      </c>
      <c r="B86" s="16" t="s">
        <v>160</v>
      </c>
      <c r="C86" s="14" t="s">
        <v>206</v>
      </c>
      <c r="D86" s="16" t="s">
        <v>157</v>
      </c>
      <c r="E86" s="9" t="s">
        <v>21</v>
      </c>
      <c r="F86" s="9" t="s">
        <v>22</v>
      </c>
      <c r="G86" s="11">
        <v>13200</v>
      </c>
      <c r="H86" s="12"/>
      <c r="I86" s="12"/>
      <c r="J86" s="12"/>
      <c r="K86" s="12">
        <v>378.84</v>
      </c>
      <c r="L86" s="12">
        <v>401.28</v>
      </c>
      <c r="M86" s="12"/>
      <c r="N86" s="12"/>
      <c r="O86" s="12">
        <v>25</v>
      </c>
      <c r="P86" s="12">
        <v>50</v>
      </c>
      <c r="Q86" s="10">
        <f>SUM(Tabla1[[#This Row],[IMPUESTO SOBRE LA RENTA]:[ASP CORPHOTELS]])</f>
        <v>855.11999999999989</v>
      </c>
      <c r="R86" s="13">
        <f>Tabla1[[#This Row],[SALARIO MENSUAL]]-Tabla1[[#This Row],[TOTAL DESCUENTOS]]</f>
        <v>12344.880000000001</v>
      </c>
      <c r="S86" s="1"/>
      <c r="T86" s="1"/>
      <c r="U86" s="1"/>
      <c r="V86" s="1"/>
      <c r="W86" s="1"/>
      <c r="X86" s="1"/>
      <c r="Y86" s="1"/>
    </row>
    <row r="87" spans="1:25" ht="31.5" customHeight="1" x14ac:dyDescent="0.25">
      <c r="A87" s="7">
        <v>86</v>
      </c>
      <c r="B87" s="16" t="s">
        <v>161</v>
      </c>
      <c r="C87" s="14" t="s">
        <v>206</v>
      </c>
      <c r="D87" s="16" t="s">
        <v>157</v>
      </c>
      <c r="E87" s="9" t="s">
        <v>21</v>
      </c>
      <c r="F87" s="9" t="s">
        <v>22</v>
      </c>
      <c r="G87" s="11">
        <v>13200</v>
      </c>
      <c r="H87" s="12"/>
      <c r="I87" s="12"/>
      <c r="J87" s="12"/>
      <c r="K87" s="12">
        <v>378.84</v>
      </c>
      <c r="L87" s="12">
        <v>401.28</v>
      </c>
      <c r="M87" s="12"/>
      <c r="N87" s="12"/>
      <c r="O87" s="12">
        <v>25</v>
      </c>
      <c r="P87" s="12">
        <v>50</v>
      </c>
      <c r="Q87" s="10">
        <f>SUM(Tabla1[[#This Row],[IMPUESTO SOBRE LA RENTA]:[ASP CORPHOTELS]])</f>
        <v>855.11999999999989</v>
      </c>
      <c r="R87" s="13">
        <f>Tabla1[[#This Row],[SALARIO MENSUAL]]-Tabla1[[#This Row],[TOTAL DESCUENTOS]]</f>
        <v>12344.880000000001</v>
      </c>
      <c r="S87" s="1"/>
      <c r="T87" s="1"/>
      <c r="U87" s="1"/>
      <c r="V87" s="1"/>
      <c r="W87" s="1"/>
      <c r="X87" s="1"/>
      <c r="Y87" s="1"/>
    </row>
    <row r="88" spans="1:25" ht="31.5" customHeight="1" x14ac:dyDescent="0.25">
      <c r="A88" s="7">
        <v>87</v>
      </c>
      <c r="B88" s="8" t="s">
        <v>162</v>
      </c>
      <c r="C88" s="14" t="s">
        <v>206</v>
      </c>
      <c r="D88" s="16" t="s">
        <v>157</v>
      </c>
      <c r="E88" s="9" t="s">
        <v>21</v>
      </c>
      <c r="F88" s="9" t="s">
        <v>22</v>
      </c>
      <c r="G88" s="10">
        <v>13200</v>
      </c>
      <c r="H88" s="12"/>
      <c r="I88" s="15"/>
      <c r="J88" s="12"/>
      <c r="K88" s="12">
        <v>378.84</v>
      </c>
      <c r="L88" s="12">
        <v>401.28</v>
      </c>
      <c r="M88" s="12"/>
      <c r="N88" s="12"/>
      <c r="O88" s="12">
        <v>25</v>
      </c>
      <c r="P88" s="12">
        <v>50</v>
      </c>
      <c r="Q88" s="10">
        <f>SUM(Tabla1[[#This Row],[IMPUESTO SOBRE LA RENTA]:[ASP CORPHOTELS]])</f>
        <v>855.11999999999989</v>
      </c>
      <c r="R88" s="13">
        <f>Tabla1[[#This Row],[SALARIO MENSUAL]]-Tabla1[[#This Row],[TOTAL DESCUENTOS]]</f>
        <v>12344.880000000001</v>
      </c>
      <c r="S88" s="1"/>
      <c r="T88" s="1"/>
      <c r="U88" s="1"/>
      <c r="V88" s="1"/>
      <c r="W88" s="1"/>
      <c r="X88" s="1"/>
      <c r="Y88" s="1"/>
    </row>
    <row r="89" spans="1:25" ht="31.5" customHeight="1" x14ac:dyDescent="0.25">
      <c r="A89" s="7">
        <v>88</v>
      </c>
      <c r="B89" s="8" t="s">
        <v>163</v>
      </c>
      <c r="C89" s="14" t="s">
        <v>206</v>
      </c>
      <c r="D89" s="16" t="s">
        <v>157</v>
      </c>
      <c r="E89" s="9" t="s">
        <v>21</v>
      </c>
      <c r="F89" s="9" t="s">
        <v>22</v>
      </c>
      <c r="G89" s="10">
        <v>13200</v>
      </c>
      <c r="H89" s="12"/>
      <c r="I89" s="15"/>
      <c r="J89" s="12"/>
      <c r="K89" s="12">
        <v>378.84</v>
      </c>
      <c r="L89" s="12">
        <v>401.28</v>
      </c>
      <c r="M89" s="12"/>
      <c r="N89" s="12"/>
      <c r="O89" s="12">
        <v>25</v>
      </c>
      <c r="P89" s="12">
        <v>50</v>
      </c>
      <c r="Q89" s="10">
        <f>SUM(Tabla1[[#This Row],[IMPUESTO SOBRE LA RENTA]:[ASP CORPHOTELS]])</f>
        <v>855.11999999999989</v>
      </c>
      <c r="R89" s="13">
        <f>Tabla1[[#This Row],[SALARIO MENSUAL]]-Tabla1[[#This Row],[TOTAL DESCUENTOS]]</f>
        <v>12344.880000000001</v>
      </c>
      <c r="S89" s="1"/>
      <c r="T89" s="1"/>
      <c r="U89" s="1"/>
      <c r="V89" s="1"/>
      <c r="W89" s="1"/>
      <c r="X89" s="1"/>
      <c r="Y89" s="1"/>
    </row>
    <row r="90" spans="1:25" ht="31.5" customHeight="1" x14ac:dyDescent="0.25">
      <c r="A90" s="7">
        <v>89</v>
      </c>
      <c r="B90" s="14" t="s">
        <v>164</v>
      </c>
      <c r="C90" s="14" t="s">
        <v>206</v>
      </c>
      <c r="D90" s="14" t="s">
        <v>165</v>
      </c>
      <c r="E90" s="9" t="s">
        <v>21</v>
      </c>
      <c r="F90" s="9" t="s">
        <v>22</v>
      </c>
      <c r="G90" s="11">
        <v>13200</v>
      </c>
      <c r="H90" s="12"/>
      <c r="I90" s="21"/>
      <c r="J90" s="12"/>
      <c r="K90" s="12">
        <v>378.84</v>
      </c>
      <c r="L90" s="12">
        <v>401.28</v>
      </c>
      <c r="M90" s="12"/>
      <c r="N90" s="12"/>
      <c r="O90" s="12">
        <v>25</v>
      </c>
      <c r="P90" s="12">
        <v>50</v>
      </c>
      <c r="Q90" s="10">
        <f>SUM(Tabla1[[#This Row],[IMPUESTO SOBRE LA RENTA]:[ASP CORPHOTELS]])</f>
        <v>855.11999999999989</v>
      </c>
      <c r="R90" s="13">
        <f>Tabla1[[#This Row],[SALARIO MENSUAL]]-Tabla1[[#This Row],[TOTAL DESCUENTOS]]</f>
        <v>12344.880000000001</v>
      </c>
      <c r="S90" s="1"/>
      <c r="T90" s="1"/>
      <c r="U90" s="1"/>
      <c r="V90" s="1"/>
      <c r="W90" s="1"/>
      <c r="X90" s="1"/>
      <c r="Y90" s="1"/>
    </row>
    <row r="91" spans="1:25" ht="31.5" customHeight="1" x14ac:dyDescent="0.25">
      <c r="A91" s="7">
        <v>90</v>
      </c>
      <c r="B91" s="14" t="s">
        <v>166</v>
      </c>
      <c r="C91" s="14" t="s">
        <v>206</v>
      </c>
      <c r="D91" s="14" t="s">
        <v>165</v>
      </c>
      <c r="E91" s="9" t="s">
        <v>21</v>
      </c>
      <c r="F91" s="9" t="s">
        <v>22</v>
      </c>
      <c r="G91" s="11">
        <v>13200</v>
      </c>
      <c r="H91" s="12"/>
      <c r="I91" s="21"/>
      <c r="J91" s="12"/>
      <c r="K91" s="12">
        <v>378.84</v>
      </c>
      <c r="L91" s="12">
        <v>401.28</v>
      </c>
      <c r="M91" s="12"/>
      <c r="N91" s="12"/>
      <c r="O91" s="12">
        <v>25</v>
      </c>
      <c r="P91" s="12">
        <v>50</v>
      </c>
      <c r="Q91" s="10">
        <f>SUM(Tabla1[[#This Row],[IMPUESTO SOBRE LA RENTA]:[ASP CORPHOTELS]])</f>
        <v>855.11999999999989</v>
      </c>
      <c r="R91" s="13">
        <f>Tabla1[[#This Row],[SALARIO MENSUAL]]-Tabla1[[#This Row],[TOTAL DESCUENTOS]]</f>
        <v>12344.880000000001</v>
      </c>
      <c r="S91" s="1"/>
      <c r="T91" s="1"/>
      <c r="U91" s="1"/>
      <c r="V91" s="1"/>
      <c r="W91" s="1"/>
      <c r="X91" s="1"/>
      <c r="Y91" s="1"/>
    </row>
    <row r="92" spans="1:25" ht="31.5" customHeight="1" x14ac:dyDescent="0.25">
      <c r="A92" s="7">
        <v>91</v>
      </c>
      <c r="B92" s="14" t="s">
        <v>167</v>
      </c>
      <c r="C92" s="14" t="s">
        <v>206</v>
      </c>
      <c r="D92" s="14" t="s">
        <v>165</v>
      </c>
      <c r="E92" s="9" t="s">
        <v>21</v>
      </c>
      <c r="F92" s="9" t="s">
        <v>22</v>
      </c>
      <c r="G92" s="11">
        <v>13200</v>
      </c>
      <c r="H92" s="12"/>
      <c r="I92" s="21"/>
      <c r="J92" s="12"/>
      <c r="K92" s="12">
        <v>378.84</v>
      </c>
      <c r="L92" s="12">
        <v>401.28</v>
      </c>
      <c r="M92" s="12"/>
      <c r="N92" s="12"/>
      <c r="O92" s="12">
        <v>25</v>
      </c>
      <c r="P92" s="12">
        <v>50</v>
      </c>
      <c r="Q92" s="10">
        <f>SUM(Tabla1[[#This Row],[IMPUESTO SOBRE LA RENTA]:[ASP CORPHOTELS]])</f>
        <v>855.11999999999989</v>
      </c>
      <c r="R92" s="13">
        <f>Tabla1[[#This Row],[SALARIO MENSUAL]]-Tabla1[[#This Row],[TOTAL DESCUENTOS]]</f>
        <v>12344.880000000001</v>
      </c>
      <c r="S92" s="1"/>
      <c r="T92" s="1"/>
      <c r="U92" s="1"/>
      <c r="V92" s="1"/>
      <c r="W92" s="1"/>
      <c r="X92" s="1"/>
      <c r="Y92" s="1"/>
    </row>
    <row r="93" spans="1:25" ht="31.5" customHeight="1" x14ac:dyDescent="0.25">
      <c r="A93" s="7">
        <v>92</v>
      </c>
      <c r="B93" s="22" t="s">
        <v>168</v>
      </c>
      <c r="C93" s="14" t="s">
        <v>206</v>
      </c>
      <c r="D93" s="14" t="s">
        <v>165</v>
      </c>
      <c r="E93" s="9" t="s">
        <v>21</v>
      </c>
      <c r="F93" s="9" t="s">
        <v>22</v>
      </c>
      <c r="G93" s="11">
        <v>13200</v>
      </c>
      <c r="H93" s="12"/>
      <c r="I93" s="21"/>
      <c r="J93" s="12"/>
      <c r="K93" s="12">
        <v>378.84</v>
      </c>
      <c r="L93" s="12">
        <v>401.28</v>
      </c>
      <c r="M93" s="12"/>
      <c r="N93" s="12"/>
      <c r="O93" s="12">
        <v>25</v>
      </c>
      <c r="P93" s="12">
        <v>50</v>
      </c>
      <c r="Q93" s="10">
        <f>SUM(Tabla1[[#This Row],[IMPUESTO SOBRE LA RENTA]:[ASP CORPHOTELS]])</f>
        <v>855.11999999999989</v>
      </c>
      <c r="R93" s="13">
        <f>Tabla1[[#This Row],[SALARIO MENSUAL]]-Tabla1[[#This Row],[TOTAL DESCUENTOS]]</f>
        <v>12344.880000000001</v>
      </c>
      <c r="S93" s="1"/>
      <c r="T93" s="1"/>
      <c r="U93" s="1"/>
      <c r="V93" s="1"/>
      <c r="W93" s="1"/>
      <c r="X93" s="1"/>
      <c r="Y93" s="1"/>
    </row>
    <row r="94" spans="1:25" ht="31.5" customHeight="1" x14ac:dyDescent="0.25">
      <c r="A94" s="7">
        <v>93</v>
      </c>
      <c r="B94" s="18" t="s">
        <v>169</v>
      </c>
      <c r="C94" s="14" t="s">
        <v>206</v>
      </c>
      <c r="D94" s="14" t="s">
        <v>165</v>
      </c>
      <c r="E94" s="9" t="s">
        <v>21</v>
      </c>
      <c r="F94" s="9" t="s">
        <v>22</v>
      </c>
      <c r="G94" s="11">
        <v>13200</v>
      </c>
      <c r="H94" s="12"/>
      <c r="I94" s="21"/>
      <c r="J94" s="12"/>
      <c r="K94" s="12">
        <v>378.84</v>
      </c>
      <c r="L94" s="12">
        <v>401.28</v>
      </c>
      <c r="M94" s="12"/>
      <c r="N94" s="12"/>
      <c r="O94" s="12">
        <v>25</v>
      </c>
      <c r="P94" s="12">
        <v>50</v>
      </c>
      <c r="Q94" s="10">
        <f>SUM(Tabla1[[#This Row],[IMPUESTO SOBRE LA RENTA]:[ASP CORPHOTELS]])</f>
        <v>855.11999999999989</v>
      </c>
      <c r="R94" s="13">
        <f>Tabla1[[#This Row],[SALARIO MENSUAL]]-Tabla1[[#This Row],[TOTAL DESCUENTOS]]</f>
        <v>12344.880000000001</v>
      </c>
      <c r="S94" s="1"/>
      <c r="T94" s="1"/>
      <c r="U94" s="1"/>
      <c r="V94" s="1"/>
      <c r="W94" s="1"/>
      <c r="X94" s="1"/>
      <c r="Y94" s="1"/>
    </row>
    <row r="95" spans="1:25" ht="31.5" customHeight="1" x14ac:dyDescent="0.25">
      <c r="A95" s="7">
        <v>94</v>
      </c>
      <c r="B95" s="23" t="s">
        <v>170</v>
      </c>
      <c r="C95" s="14" t="s">
        <v>206</v>
      </c>
      <c r="D95" s="14" t="s">
        <v>165</v>
      </c>
      <c r="E95" s="9" t="s">
        <v>21</v>
      </c>
      <c r="F95" s="9" t="s">
        <v>22</v>
      </c>
      <c r="G95" s="11">
        <v>13200</v>
      </c>
      <c r="H95" s="12"/>
      <c r="I95" s="21"/>
      <c r="J95" s="12"/>
      <c r="K95" s="12">
        <v>378.84</v>
      </c>
      <c r="L95" s="12">
        <v>401.28</v>
      </c>
      <c r="M95" s="12"/>
      <c r="N95" s="12"/>
      <c r="O95" s="12">
        <v>25</v>
      </c>
      <c r="P95" s="12">
        <v>50</v>
      </c>
      <c r="Q95" s="10">
        <f>SUM(Tabla1[[#This Row],[IMPUESTO SOBRE LA RENTA]:[ASP CORPHOTELS]])</f>
        <v>855.11999999999989</v>
      </c>
      <c r="R95" s="13">
        <f>Tabla1[[#This Row],[SALARIO MENSUAL]]-Tabla1[[#This Row],[TOTAL DESCUENTOS]]</f>
        <v>12344.880000000001</v>
      </c>
      <c r="S95" s="1"/>
      <c r="T95" s="1"/>
      <c r="U95" s="1"/>
      <c r="V95" s="1"/>
      <c r="W95" s="1"/>
      <c r="X95" s="1"/>
      <c r="Y95" s="1"/>
    </row>
    <row r="96" spans="1:25" ht="31.5" customHeight="1" x14ac:dyDescent="0.25">
      <c r="A96" s="7">
        <v>95</v>
      </c>
      <c r="B96" s="23" t="s">
        <v>171</v>
      </c>
      <c r="C96" s="14" t="s">
        <v>206</v>
      </c>
      <c r="D96" s="14" t="s">
        <v>165</v>
      </c>
      <c r="E96" s="9" t="s">
        <v>21</v>
      </c>
      <c r="F96" s="9" t="s">
        <v>22</v>
      </c>
      <c r="G96" s="11">
        <v>13200</v>
      </c>
      <c r="H96" s="12"/>
      <c r="I96" s="21"/>
      <c r="J96" s="12"/>
      <c r="K96" s="12">
        <v>378.84</v>
      </c>
      <c r="L96" s="12">
        <v>401.28</v>
      </c>
      <c r="M96" s="12"/>
      <c r="N96" s="12"/>
      <c r="O96" s="12">
        <v>25</v>
      </c>
      <c r="P96" s="12">
        <v>50</v>
      </c>
      <c r="Q96" s="10">
        <f>SUM(Tabla1[[#This Row],[IMPUESTO SOBRE LA RENTA]:[ASP CORPHOTELS]])</f>
        <v>855.11999999999989</v>
      </c>
      <c r="R96" s="13">
        <f>Tabla1[[#This Row],[SALARIO MENSUAL]]-Tabla1[[#This Row],[TOTAL DESCUENTOS]]</f>
        <v>12344.880000000001</v>
      </c>
      <c r="S96" s="1"/>
      <c r="T96" s="1"/>
      <c r="U96" s="1"/>
      <c r="V96" s="1"/>
      <c r="W96" s="1"/>
      <c r="X96" s="1"/>
      <c r="Y96" s="1"/>
    </row>
    <row r="97" spans="1:25" ht="31.5" customHeight="1" x14ac:dyDescent="0.25">
      <c r="A97" s="7">
        <v>96</v>
      </c>
      <c r="B97" s="14" t="s">
        <v>172</v>
      </c>
      <c r="C97" s="14" t="s">
        <v>206</v>
      </c>
      <c r="D97" s="14" t="s">
        <v>165</v>
      </c>
      <c r="E97" s="9" t="s">
        <v>21</v>
      </c>
      <c r="F97" s="9" t="s">
        <v>22</v>
      </c>
      <c r="G97" s="11">
        <v>13000</v>
      </c>
      <c r="H97" s="12"/>
      <c r="I97" s="21"/>
      <c r="J97" s="12"/>
      <c r="K97" s="12">
        <v>373.1</v>
      </c>
      <c r="L97" s="12">
        <v>395.2</v>
      </c>
      <c r="M97" s="12"/>
      <c r="N97" s="12"/>
      <c r="O97" s="12">
        <v>25</v>
      </c>
      <c r="P97" s="12">
        <v>50</v>
      </c>
      <c r="Q97" s="10">
        <f>SUM(Tabla1[[#This Row],[IMPUESTO SOBRE LA RENTA]:[ASP CORPHOTELS]])</f>
        <v>843.3</v>
      </c>
      <c r="R97" s="13">
        <f>Tabla1[[#This Row],[SALARIO MENSUAL]]-Tabla1[[#This Row],[TOTAL DESCUENTOS]]</f>
        <v>12156.7</v>
      </c>
      <c r="S97" s="1"/>
      <c r="T97" s="1"/>
      <c r="U97" s="1"/>
      <c r="V97" s="1"/>
      <c r="W97" s="1"/>
      <c r="X97" s="1"/>
      <c r="Y97" s="1"/>
    </row>
    <row r="98" spans="1:25" ht="31.5" customHeight="1" x14ac:dyDescent="0.25">
      <c r="A98" s="7">
        <v>97</v>
      </c>
      <c r="B98" s="14" t="s">
        <v>173</v>
      </c>
      <c r="C98" s="14" t="s">
        <v>206</v>
      </c>
      <c r="D98" s="14" t="s">
        <v>165</v>
      </c>
      <c r="E98" s="9" t="s">
        <v>21</v>
      </c>
      <c r="F98" s="9" t="s">
        <v>31</v>
      </c>
      <c r="G98" s="11">
        <v>10000</v>
      </c>
      <c r="H98" s="12"/>
      <c r="I98" s="21"/>
      <c r="J98" s="12"/>
      <c r="K98" s="12">
        <v>287</v>
      </c>
      <c r="L98" s="12">
        <v>304</v>
      </c>
      <c r="M98" s="12"/>
      <c r="N98" s="12"/>
      <c r="O98" s="12">
        <v>25</v>
      </c>
      <c r="P98" s="12">
        <v>50</v>
      </c>
      <c r="Q98" s="10">
        <f>SUM(Tabla1[[#This Row],[IMPUESTO SOBRE LA RENTA]:[ASP CORPHOTELS]])</f>
        <v>666</v>
      </c>
      <c r="R98" s="13">
        <f>Tabla1[[#This Row],[SALARIO MENSUAL]]-Tabla1[[#This Row],[TOTAL DESCUENTOS]]</f>
        <v>9334</v>
      </c>
      <c r="S98" s="1"/>
      <c r="T98" s="1"/>
      <c r="U98" s="1"/>
      <c r="V98" s="1"/>
      <c r="W98" s="1"/>
      <c r="X98" s="1"/>
      <c r="Y98" s="1"/>
    </row>
    <row r="99" spans="1:25" ht="31.5" customHeight="1" x14ac:dyDescent="0.25">
      <c r="A99" s="7">
        <v>98</v>
      </c>
      <c r="B99" s="14" t="s">
        <v>174</v>
      </c>
      <c r="C99" s="14" t="s">
        <v>206</v>
      </c>
      <c r="D99" s="14" t="s">
        <v>203</v>
      </c>
      <c r="E99" s="9" t="s">
        <v>21</v>
      </c>
      <c r="F99" s="9" t="s">
        <v>31</v>
      </c>
      <c r="G99" s="11">
        <v>10000</v>
      </c>
      <c r="H99" s="12"/>
      <c r="I99" s="21"/>
      <c r="J99" s="12"/>
      <c r="K99" s="12">
        <v>287</v>
      </c>
      <c r="L99" s="12">
        <v>304</v>
      </c>
      <c r="M99" s="12"/>
      <c r="N99" s="12"/>
      <c r="O99" s="12">
        <v>25</v>
      </c>
      <c r="P99" s="12">
        <v>50</v>
      </c>
      <c r="Q99" s="10">
        <f>SUM(Tabla1[[#This Row],[IMPUESTO SOBRE LA RENTA]:[ASP CORPHOTELS]])</f>
        <v>666</v>
      </c>
      <c r="R99" s="13">
        <f>Tabla1[[#This Row],[SALARIO MENSUAL]]-Tabla1[[#This Row],[TOTAL DESCUENTOS]]</f>
        <v>9334</v>
      </c>
      <c r="S99" s="1"/>
      <c r="T99" s="1"/>
      <c r="U99" s="1"/>
      <c r="V99" s="1"/>
      <c r="W99" s="1"/>
      <c r="X99" s="1"/>
      <c r="Y99" s="1"/>
    </row>
    <row r="100" spans="1:25" ht="31.5" customHeight="1" x14ac:dyDescent="0.25">
      <c r="A100" s="7">
        <v>99</v>
      </c>
      <c r="B100" s="8" t="s">
        <v>175</v>
      </c>
      <c r="C100" s="8" t="s">
        <v>208</v>
      </c>
      <c r="D100" s="8" t="s">
        <v>176</v>
      </c>
      <c r="E100" s="9" t="s">
        <v>21</v>
      </c>
      <c r="F100" s="9" t="s">
        <v>22</v>
      </c>
      <c r="G100" s="10">
        <v>10000</v>
      </c>
      <c r="H100" s="12"/>
      <c r="I100" s="15"/>
      <c r="J100" s="12"/>
      <c r="K100" s="12">
        <v>287</v>
      </c>
      <c r="L100" s="12">
        <v>304</v>
      </c>
      <c r="M100" s="12"/>
      <c r="N100" s="12"/>
      <c r="O100" s="12">
        <v>25</v>
      </c>
      <c r="P100" s="12">
        <v>50</v>
      </c>
      <c r="Q100" s="10">
        <f>SUM(Tabla1[[#This Row],[IMPUESTO SOBRE LA RENTA]:[ASP CORPHOTELS]])</f>
        <v>666</v>
      </c>
      <c r="R100" s="13">
        <f>Tabla1[[#This Row],[SALARIO MENSUAL]]-Tabla1[[#This Row],[TOTAL DESCUENTOS]]</f>
        <v>9334</v>
      </c>
      <c r="S100" s="1"/>
      <c r="T100" s="1"/>
      <c r="U100" s="1"/>
      <c r="V100" s="1"/>
      <c r="W100" s="1"/>
      <c r="X100" s="1"/>
      <c r="Y100" s="1"/>
    </row>
    <row r="101" spans="1:25" ht="31.5" customHeight="1" x14ac:dyDescent="0.25">
      <c r="A101" s="7">
        <v>100</v>
      </c>
      <c r="B101" s="8" t="s">
        <v>177</v>
      </c>
      <c r="C101" s="8" t="s">
        <v>208</v>
      </c>
      <c r="D101" s="8" t="s">
        <v>178</v>
      </c>
      <c r="E101" s="9" t="s">
        <v>21</v>
      </c>
      <c r="F101" s="9" t="s">
        <v>22</v>
      </c>
      <c r="G101" s="10">
        <v>10000</v>
      </c>
      <c r="H101" s="12"/>
      <c r="I101" s="15"/>
      <c r="J101" s="12"/>
      <c r="K101" s="12">
        <v>287</v>
      </c>
      <c r="L101" s="12">
        <v>304</v>
      </c>
      <c r="M101" s="12"/>
      <c r="N101" s="12"/>
      <c r="O101" s="12">
        <v>25</v>
      </c>
      <c r="P101" s="12">
        <v>50</v>
      </c>
      <c r="Q101" s="10">
        <f>SUM(Tabla1[[#This Row],[IMPUESTO SOBRE LA RENTA]:[ASP CORPHOTELS]])</f>
        <v>666</v>
      </c>
      <c r="R101" s="13">
        <f>Tabla1[[#This Row],[SALARIO MENSUAL]]-Tabla1[[#This Row],[TOTAL DESCUENTOS]]</f>
        <v>9334</v>
      </c>
      <c r="S101" s="1"/>
      <c r="T101" s="1"/>
      <c r="U101" s="1"/>
      <c r="V101" s="1"/>
      <c r="W101" s="1"/>
      <c r="X101" s="1"/>
      <c r="Y101" s="1"/>
    </row>
    <row r="102" spans="1:25" ht="31.5" customHeight="1" x14ac:dyDescent="0.25">
      <c r="A102" s="7">
        <v>101</v>
      </c>
      <c r="B102" s="8" t="s">
        <v>179</v>
      </c>
      <c r="C102" s="8" t="s">
        <v>208</v>
      </c>
      <c r="D102" s="8" t="s">
        <v>180</v>
      </c>
      <c r="E102" s="9" t="s">
        <v>21</v>
      </c>
      <c r="F102" s="9" t="s">
        <v>31</v>
      </c>
      <c r="G102" s="10">
        <v>10000</v>
      </c>
      <c r="H102" s="12"/>
      <c r="I102" s="15"/>
      <c r="J102" s="12"/>
      <c r="K102" s="12">
        <v>287</v>
      </c>
      <c r="L102" s="12">
        <v>304</v>
      </c>
      <c r="M102" s="12"/>
      <c r="N102" s="12"/>
      <c r="O102" s="12">
        <v>25</v>
      </c>
      <c r="P102" s="12">
        <v>50</v>
      </c>
      <c r="Q102" s="10">
        <f>SUM(Tabla1[[#This Row],[IMPUESTO SOBRE LA RENTA]:[ASP CORPHOTELS]])</f>
        <v>666</v>
      </c>
      <c r="R102" s="13">
        <f>Tabla1[[#This Row],[SALARIO MENSUAL]]-Tabla1[[#This Row],[TOTAL DESCUENTOS]]</f>
        <v>9334</v>
      </c>
      <c r="S102" s="1"/>
      <c r="T102" s="1"/>
      <c r="U102" s="1"/>
      <c r="V102" s="1"/>
      <c r="W102" s="1"/>
      <c r="X102" s="1"/>
      <c r="Y102" s="1"/>
    </row>
    <row r="103" spans="1:25" ht="31.5" customHeight="1" x14ac:dyDescent="0.25">
      <c r="A103" s="7">
        <v>102</v>
      </c>
      <c r="B103" s="14" t="s">
        <v>181</v>
      </c>
      <c r="C103" s="8" t="s">
        <v>208</v>
      </c>
      <c r="D103" s="8" t="s">
        <v>180</v>
      </c>
      <c r="E103" s="9" t="s">
        <v>21</v>
      </c>
      <c r="F103" s="9" t="s">
        <v>31</v>
      </c>
      <c r="G103" s="10">
        <v>10000</v>
      </c>
      <c r="H103" s="12"/>
      <c r="I103" s="15"/>
      <c r="J103" s="12"/>
      <c r="K103" s="12">
        <v>287</v>
      </c>
      <c r="L103" s="12">
        <v>304</v>
      </c>
      <c r="M103" s="12"/>
      <c r="N103" s="12"/>
      <c r="O103" s="12">
        <v>25</v>
      </c>
      <c r="P103" s="12">
        <v>50</v>
      </c>
      <c r="Q103" s="10">
        <f>SUM(Tabla1[[#This Row],[IMPUESTO SOBRE LA RENTA]:[ASP CORPHOTELS]])</f>
        <v>666</v>
      </c>
      <c r="R103" s="13">
        <f>Tabla1[[#This Row],[SALARIO MENSUAL]]-Tabla1[[#This Row],[TOTAL DESCUENTOS]]</f>
        <v>9334</v>
      </c>
      <c r="S103" s="1"/>
      <c r="T103" s="1"/>
      <c r="U103" s="1"/>
      <c r="V103" s="1"/>
      <c r="W103" s="1"/>
      <c r="X103" s="1"/>
      <c r="Y103" s="1"/>
    </row>
    <row r="104" spans="1:25" ht="31.5" customHeight="1" x14ac:dyDescent="0.25">
      <c r="A104" s="7">
        <v>103</v>
      </c>
      <c r="B104" s="18" t="s">
        <v>219</v>
      </c>
      <c r="C104" s="8" t="s">
        <v>208</v>
      </c>
      <c r="D104" s="8" t="s">
        <v>180</v>
      </c>
      <c r="E104" s="9" t="s">
        <v>21</v>
      </c>
      <c r="F104" s="9" t="s">
        <v>31</v>
      </c>
      <c r="G104" s="10">
        <v>10000</v>
      </c>
      <c r="H104" s="12"/>
      <c r="I104" s="15"/>
      <c r="J104" s="12"/>
      <c r="K104" s="12">
        <v>287</v>
      </c>
      <c r="L104" s="12">
        <v>304</v>
      </c>
      <c r="M104" s="12"/>
      <c r="N104" s="12"/>
      <c r="O104" s="12">
        <v>25</v>
      </c>
      <c r="P104" s="12">
        <v>50</v>
      </c>
      <c r="Q104" s="10">
        <f>SUM(Tabla1[[#This Row],[IMPUESTO SOBRE LA RENTA]:[ASP CORPHOTELS]])</f>
        <v>666</v>
      </c>
      <c r="R104" s="13">
        <f>Tabla1[[#This Row],[SALARIO MENSUAL]]-Tabla1[[#This Row],[TOTAL DESCUENTOS]]</f>
        <v>9334</v>
      </c>
      <c r="S104" s="1"/>
      <c r="T104" s="1"/>
      <c r="U104" s="1"/>
      <c r="V104" s="1"/>
      <c r="W104" s="1"/>
      <c r="X104" s="1"/>
      <c r="Y104" s="1"/>
    </row>
    <row r="105" spans="1:25" ht="31.5" customHeight="1" x14ac:dyDescent="0.25">
      <c r="A105" s="7">
        <v>104</v>
      </c>
      <c r="B105" s="18" t="s">
        <v>182</v>
      </c>
      <c r="C105" s="8" t="s">
        <v>208</v>
      </c>
      <c r="D105" s="8" t="s">
        <v>180</v>
      </c>
      <c r="E105" s="9" t="s">
        <v>21</v>
      </c>
      <c r="F105" s="9" t="s">
        <v>31</v>
      </c>
      <c r="G105" s="10">
        <v>10000</v>
      </c>
      <c r="H105" s="12"/>
      <c r="I105" s="15"/>
      <c r="J105" s="12"/>
      <c r="K105" s="12">
        <v>287</v>
      </c>
      <c r="L105" s="12">
        <v>304</v>
      </c>
      <c r="M105" s="12"/>
      <c r="N105" s="12"/>
      <c r="O105" s="12">
        <v>25</v>
      </c>
      <c r="P105" s="12">
        <v>50</v>
      </c>
      <c r="Q105" s="10">
        <f>SUM(Tabla1[[#This Row],[IMPUESTO SOBRE LA RENTA]:[ASP CORPHOTELS]])</f>
        <v>666</v>
      </c>
      <c r="R105" s="13">
        <f>Tabla1[[#This Row],[SALARIO MENSUAL]]-Tabla1[[#This Row],[TOTAL DESCUENTOS]]</f>
        <v>9334</v>
      </c>
      <c r="S105" s="1"/>
      <c r="T105" s="1"/>
      <c r="U105" s="1"/>
      <c r="V105" s="1"/>
      <c r="W105" s="1"/>
      <c r="X105" s="1"/>
      <c r="Y105" s="1"/>
    </row>
    <row r="106" spans="1:25" ht="31.5" customHeight="1" x14ac:dyDescent="0.25">
      <c r="A106" s="7">
        <v>105</v>
      </c>
      <c r="B106" s="8" t="s">
        <v>183</v>
      </c>
      <c r="C106" s="8" t="s">
        <v>207</v>
      </c>
      <c r="D106" s="14" t="s">
        <v>204</v>
      </c>
      <c r="E106" s="9" t="s">
        <v>21</v>
      </c>
      <c r="F106" s="9" t="s">
        <v>31</v>
      </c>
      <c r="G106" s="11">
        <v>35000</v>
      </c>
      <c r="H106" s="12"/>
      <c r="I106" s="12"/>
      <c r="J106" s="12"/>
      <c r="K106" s="10">
        <v>1004.5</v>
      </c>
      <c r="L106" s="10">
        <v>1064</v>
      </c>
      <c r="M106" s="12"/>
      <c r="N106" s="12" t="s">
        <v>23</v>
      </c>
      <c r="O106" s="12">
        <v>25</v>
      </c>
      <c r="P106" s="12">
        <v>50</v>
      </c>
      <c r="Q106" s="10">
        <f>SUM(Tabla1[[#This Row],[IMPUESTO SOBRE LA RENTA]:[ASP CORPHOTELS]])</f>
        <v>2143.5</v>
      </c>
      <c r="R106" s="13">
        <f>Tabla1[[#This Row],[SALARIO MENSUAL]]-Tabla1[[#This Row],[TOTAL DESCUENTOS]]</f>
        <v>32856.5</v>
      </c>
      <c r="S106" s="1"/>
      <c r="T106" s="1"/>
      <c r="U106" s="1"/>
      <c r="V106" s="1"/>
      <c r="W106" s="1"/>
      <c r="X106" s="1"/>
      <c r="Y106" s="1"/>
    </row>
    <row r="107" spans="1:25" ht="31.5" customHeight="1" x14ac:dyDescent="0.25">
      <c r="A107" s="7">
        <v>106</v>
      </c>
      <c r="B107" s="14" t="s">
        <v>184</v>
      </c>
      <c r="C107" s="8" t="s">
        <v>208</v>
      </c>
      <c r="D107" s="18" t="s">
        <v>185</v>
      </c>
      <c r="E107" s="9" t="s">
        <v>21</v>
      </c>
      <c r="F107" s="9" t="s">
        <v>22</v>
      </c>
      <c r="G107" s="11">
        <v>12100</v>
      </c>
      <c r="H107" s="15"/>
      <c r="I107" s="15"/>
      <c r="J107" s="15"/>
      <c r="K107" s="15">
        <v>347.27</v>
      </c>
      <c r="L107" s="15">
        <v>367.84</v>
      </c>
      <c r="M107" s="15"/>
      <c r="N107" s="17" t="s">
        <v>23</v>
      </c>
      <c r="O107" s="15">
        <v>25</v>
      </c>
      <c r="P107" s="15">
        <v>50</v>
      </c>
      <c r="Q107" s="10">
        <f>SUM(Tabla1[[#This Row],[IMPUESTO SOBRE LA RENTA]:[ASP CORPHOTELS]])</f>
        <v>790.1099999999999</v>
      </c>
      <c r="R107" s="13">
        <f>Tabla1[[#This Row],[SALARIO MENSUAL]]-Tabla1[[#This Row],[TOTAL DESCUENTOS]]</f>
        <v>11309.89</v>
      </c>
      <c r="S107" s="1"/>
      <c r="T107" s="1"/>
      <c r="U107" s="1"/>
      <c r="V107" s="1"/>
      <c r="W107" s="1"/>
      <c r="X107" s="1"/>
      <c r="Y107" s="1"/>
    </row>
    <row r="108" spans="1:25" ht="31.5" customHeight="1" x14ac:dyDescent="0.25">
      <c r="A108" s="7">
        <v>107</v>
      </c>
      <c r="B108" s="14" t="s">
        <v>186</v>
      </c>
      <c r="C108" s="8" t="s">
        <v>208</v>
      </c>
      <c r="D108" s="18" t="s">
        <v>187</v>
      </c>
      <c r="E108" s="9" t="s">
        <v>21</v>
      </c>
      <c r="F108" s="9" t="s">
        <v>22</v>
      </c>
      <c r="G108" s="11">
        <v>10000</v>
      </c>
      <c r="H108" s="15"/>
      <c r="I108" s="15"/>
      <c r="J108" s="15"/>
      <c r="K108" s="15">
        <v>287</v>
      </c>
      <c r="L108" s="15">
        <v>304</v>
      </c>
      <c r="M108" s="15"/>
      <c r="N108" s="15"/>
      <c r="O108" s="15">
        <v>25</v>
      </c>
      <c r="P108" s="15">
        <v>50</v>
      </c>
      <c r="Q108" s="10">
        <f>SUM(Tabla1[[#This Row],[IMPUESTO SOBRE LA RENTA]:[ASP CORPHOTELS]])</f>
        <v>666</v>
      </c>
      <c r="R108" s="13">
        <f>Tabla1[[#This Row],[SALARIO MENSUAL]]-Tabla1[[#This Row],[TOTAL DESCUENTOS]]</f>
        <v>9334</v>
      </c>
      <c r="S108" s="1"/>
      <c r="T108" s="1"/>
      <c r="U108" s="1"/>
      <c r="V108" s="1"/>
      <c r="W108" s="1"/>
      <c r="X108" s="1"/>
      <c r="Y108" s="1"/>
    </row>
    <row r="109" spans="1:25" ht="31.5" customHeight="1" x14ac:dyDescent="0.25">
      <c r="A109" s="7">
        <v>108</v>
      </c>
      <c r="B109" s="14" t="s">
        <v>188</v>
      </c>
      <c r="C109" s="14" t="s">
        <v>209</v>
      </c>
      <c r="D109" s="14" t="s">
        <v>189</v>
      </c>
      <c r="E109" s="9" t="s">
        <v>21</v>
      </c>
      <c r="F109" s="9" t="s">
        <v>31</v>
      </c>
      <c r="G109" s="11">
        <v>14000</v>
      </c>
      <c r="H109" s="15"/>
      <c r="I109" s="15"/>
      <c r="J109" s="15"/>
      <c r="K109" s="12">
        <v>401.8</v>
      </c>
      <c r="L109" s="12">
        <v>425.6</v>
      </c>
      <c r="M109" s="12"/>
      <c r="N109" s="12"/>
      <c r="O109" s="12">
        <v>25</v>
      </c>
      <c r="P109" s="12">
        <v>50</v>
      </c>
      <c r="Q109" s="10">
        <f>SUM(Tabla1[[#This Row],[IMPUESTO SOBRE LA RENTA]:[ASP CORPHOTELS]])</f>
        <v>902.40000000000009</v>
      </c>
      <c r="R109" s="13">
        <f>Tabla1[[#This Row],[SALARIO MENSUAL]]-Tabla1[[#This Row],[TOTAL DESCUENTOS]]</f>
        <v>13097.6</v>
      </c>
      <c r="S109" s="1"/>
      <c r="T109" s="1"/>
      <c r="U109" s="1"/>
      <c r="V109" s="1"/>
      <c r="W109" s="1"/>
      <c r="X109" s="1"/>
      <c r="Y109" s="1"/>
    </row>
    <row r="110" spans="1:25" ht="31.5" customHeight="1" x14ac:dyDescent="0.25">
      <c r="A110" s="7">
        <v>109</v>
      </c>
      <c r="B110" s="14" t="s">
        <v>190</v>
      </c>
      <c r="C110" s="14" t="s">
        <v>209</v>
      </c>
      <c r="D110" s="14" t="s">
        <v>191</v>
      </c>
      <c r="E110" s="9" t="s">
        <v>21</v>
      </c>
      <c r="F110" s="9" t="s">
        <v>22</v>
      </c>
      <c r="G110" s="11">
        <v>10000</v>
      </c>
      <c r="H110" s="15"/>
      <c r="I110" s="15"/>
      <c r="J110" s="15"/>
      <c r="K110" s="12">
        <v>287</v>
      </c>
      <c r="L110" s="12">
        <v>304</v>
      </c>
      <c r="M110" s="12"/>
      <c r="N110" s="12"/>
      <c r="O110" s="12">
        <v>25</v>
      </c>
      <c r="P110" s="12">
        <v>50</v>
      </c>
      <c r="Q110" s="10">
        <f>SUM(Tabla1[[#This Row],[IMPUESTO SOBRE LA RENTA]:[ASP CORPHOTELS]])</f>
        <v>666</v>
      </c>
      <c r="R110" s="13">
        <f>Tabla1[[#This Row],[SALARIO MENSUAL]]-Tabla1[[#This Row],[TOTAL DESCUENTOS]]</f>
        <v>9334</v>
      </c>
      <c r="S110" s="1"/>
      <c r="T110" s="1"/>
      <c r="U110" s="1"/>
      <c r="V110" s="1"/>
      <c r="W110" s="1"/>
      <c r="X110" s="1"/>
      <c r="Y110" s="1"/>
    </row>
    <row r="111" spans="1:25" ht="31.5" customHeight="1" x14ac:dyDescent="0.25">
      <c r="A111" s="7">
        <v>110</v>
      </c>
      <c r="B111" s="16" t="s">
        <v>192</v>
      </c>
      <c r="C111" s="16" t="s">
        <v>210</v>
      </c>
      <c r="D111" s="16" t="s">
        <v>193</v>
      </c>
      <c r="E111" s="9" t="s">
        <v>21</v>
      </c>
      <c r="F111" s="9" t="s">
        <v>22</v>
      </c>
      <c r="G111" s="11">
        <v>30000</v>
      </c>
      <c r="H111" s="12"/>
      <c r="I111" s="12"/>
      <c r="J111" s="12"/>
      <c r="K111" s="12">
        <v>861</v>
      </c>
      <c r="L111" s="12">
        <v>912</v>
      </c>
      <c r="M111" s="12"/>
      <c r="N111" s="12"/>
      <c r="O111" s="12">
        <v>25</v>
      </c>
      <c r="P111" s="12">
        <v>50</v>
      </c>
      <c r="Q111" s="10">
        <f>SUM(Tabla1[[#This Row],[IMPUESTO SOBRE LA RENTA]:[ASP CORPHOTELS]])</f>
        <v>1848</v>
      </c>
      <c r="R111" s="13">
        <f>Tabla1[[#This Row],[SALARIO MENSUAL]]-Tabla1[[#This Row],[TOTAL DESCUENTOS]]</f>
        <v>28152</v>
      </c>
      <c r="S111" s="1"/>
      <c r="T111" s="1"/>
      <c r="U111" s="1"/>
      <c r="V111" s="1"/>
      <c r="W111" s="1"/>
      <c r="X111" s="1"/>
      <c r="Y111" s="1"/>
    </row>
    <row r="112" spans="1:25" ht="31.5" customHeight="1" x14ac:dyDescent="0.25">
      <c r="A112" s="7">
        <v>111</v>
      </c>
      <c r="B112" s="14" t="s">
        <v>194</v>
      </c>
      <c r="C112" s="16" t="s">
        <v>210</v>
      </c>
      <c r="D112" s="14" t="s">
        <v>195</v>
      </c>
      <c r="E112" s="9" t="s">
        <v>21</v>
      </c>
      <c r="F112" s="9" t="s">
        <v>22</v>
      </c>
      <c r="G112" s="11">
        <v>22000</v>
      </c>
      <c r="H112" s="15" t="s">
        <v>23</v>
      </c>
      <c r="I112" s="15"/>
      <c r="J112" s="15" t="s">
        <v>23</v>
      </c>
      <c r="K112" s="15">
        <v>631.4</v>
      </c>
      <c r="L112" s="12">
        <v>668.8</v>
      </c>
      <c r="M112" s="12">
        <v>100</v>
      </c>
      <c r="N112" s="10">
        <v>9770.32</v>
      </c>
      <c r="O112" s="12">
        <v>25</v>
      </c>
      <c r="P112" s="12">
        <v>50</v>
      </c>
      <c r="Q112" s="10">
        <f>SUM(Tabla1[[#This Row],[IMPUESTO SOBRE LA RENTA]:[ASP CORPHOTELS]])</f>
        <v>11245.52</v>
      </c>
      <c r="R112" s="13">
        <f>Tabla1[[#This Row],[SALARIO MENSUAL]]-Tabla1[[#This Row],[TOTAL DESCUENTOS]]</f>
        <v>10754.48</v>
      </c>
      <c r="S112" s="1"/>
      <c r="T112" s="1"/>
      <c r="U112" s="1"/>
      <c r="V112" s="1"/>
      <c r="W112" s="1"/>
      <c r="X112" s="1"/>
      <c r="Y112" s="1"/>
    </row>
    <row r="113" spans="1:25" ht="31.5" customHeight="1" x14ac:dyDescent="0.25">
      <c r="A113" s="7">
        <v>112</v>
      </c>
      <c r="B113" s="18" t="s">
        <v>196</v>
      </c>
      <c r="C113" s="16" t="s">
        <v>210</v>
      </c>
      <c r="D113" s="14" t="s">
        <v>197</v>
      </c>
      <c r="E113" s="9" t="s">
        <v>21</v>
      </c>
      <c r="F113" s="9" t="s">
        <v>22</v>
      </c>
      <c r="G113" s="11">
        <v>20000</v>
      </c>
      <c r="H113" s="12"/>
      <c r="I113" s="12"/>
      <c r="J113" s="12"/>
      <c r="K113" s="12">
        <v>574</v>
      </c>
      <c r="L113" s="12">
        <v>608</v>
      </c>
      <c r="M113" s="12"/>
      <c r="N113" s="12"/>
      <c r="O113" s="12">
        <v>25</v>
      </c>
      <c r="P113" s="12">
        <v>50</v>
      </c>
      <c r="Q113" s="10">
        <f>SUM(Tabla1[[#This Row],[IMPUESTO SOBRE LA RENTA]:[ASP CORPHOTELS]])</f>
        <v>1257</v>
      </c>
      <c r="R113" s="13">
        <f>Tabla1[[#This Row],[SALARIO MENSUAL]]-Tabla1[[#This Row],[TOTAL DESCUENTOS]]</f>
        <v>18743</v>
      </c>
      <c r="S113" s="1"/>
      <c r="T113" s="1"/>
      <c r="U113" s="1"/>
      <c r="V113" s="1"/>
      <c r="W113" s="1"/>
      <c r="X113" s="1"/>
      <c r="Y113" s="1"/>
    </row>
    <row r="114" spans="1:25" ht="31.5" customHeight="1" x14ac:dyDescent="0.25">
      <c r="A114" s="7">
        <v>113</v>
      </c>
      <c r="B114" s="18" t="s">
        <v>198</v>
      </c>
      <c r="C114" s="16" t="s">
        <v>210</v>
      </c>
      <c r="D114" s="14" t="s">
        <v>199</v>
      </c>
      <c r="E114" s="9" t="s">
        <v>21</v>
      </c>
      <c r="F114" s="9" t="s">
        <v>31</v>
      </c>
      <c r="G114" s="11">
        <v>15000</v>
      </c>
      <c r="H114" s="12"/>
      <c r="I114" s="12"/>
      <c r="J114" s="12"/>
      <c r="K114" s="12">
        <v>430.5</v>
      </c>
      <c r="L114" s="12">
        <v>456</v>
      </c>
      <c r="M114" s="12"/>
      <c r="N114" s="12"/>
      <c r="O114" s="12">
        <v>25</v>
      </c>
      <c r="P114" s="12">
        <v>50</v>
      </c>
      <c r="Q114" s="10">
        <f>SUM(Tabla1[[#This Row],[IMPUESTO SOBRE LA RENTA]:[ASP CORPHOTELS]])</f>
        <v>961.5</v>
      </c>
      <c r="R114" s="13">
        <f>Tabla1[[#This Row],[SALARIO MENSUAL]]-Tabla1[[#This Row],[TOTAL DESCUENTOS]]</f>
        <v>14038.5</v>
      </c>
      <c r="S114" s="1"/>
      <c r="T114" s="1"/>
      <c r="U114" s="1"/>
      <c r="V114" s="1"/>
      <c r="W114" s="1"/>
      <c r="X114" s="1"/>
      <c r="Y114" s="1"/>
    </row>
    <row r="115" spans="1:25" ht="31.5" customHeight="1" x14ac:dyDescent="0.25">
      <c r="A115" s="7">
        <v>114</v>
      </c>
      <c r="B115" s="18" t="s">
        <v>200</v>
      </c>
      <c r="C115" s="16" t="s">
        <v>210</v>
      </c>
      <c r="D115" s="14" t="s">
        <v>199</v>
      </c>
      <c r="E115" s="9" t="s">
        <v>21</v>
      </c>
      <c r="F115" s="9" t="s">
        <v>31</v>
      </c>
      <c r="G115" s="11">
        <v>15000</v>
      </c>
      <c r="H115" s="12"/>
      <c r="I115" s="12"/>
      <c r="J115" s="12"/>
      <c r="K115" s="12">
        <v>430.5</v>
      </c>
      <c r="L115" s="12">
        <v>456</v>
      </c>
      <c r="M115" s="12"/>
      <c r="N115" s="12"/>
      <c r="O115" s="12">
        <v>25</v>
      </c>
      <c r="P115" s="12">
        <v>50</v>
      </c>
      <c r="Q115" s="10">
        <f>SUM(Tabla1[[#This Row],[IMPUESTO SOBRE LA RENTA]:[ASP CORPHOTELS]])</f>
        <v>961.5</v>
      </c>
      <c r="R115" s="13">
        <f>Tabla1[[#This Row],[SALARIO MENSUAL]]-Tabla1[[#This Row],[TOTAL DESCUENTOS]]</f>
        <v>14038.5</v>
      </c>
      <c r="S115" s="1"/>
      <c r="T115" s="1"/>
      <c r="U115" s="1"/>
      <c r="V115" s="1"/>
      <c r="W115" s="1"/>
      <c r="X115" s="1"/>
      <c r="Y115" s="1"/>
    </row>
    <row r="116" spans="1:25" ht="31.5" customHeight="1" x14ac:dyDescent="0.25">
      <c r="A116" s="7">
        <v>115</v>
      </c>
      <c r="B116" s="23" t="s">
        <v>201</v>
      </c>
      <c r="C116" s="16" t="s">
        <v>210</v>
      </c>
      <c r="D116" s="14" t="s">
        <v>202</v>
      </c>
      <c r="E116" s="9" t="s">
        <v>21</v>
      </c>
      <c r="F116" s="9" t="s">
        <v>22</v>
      </c>
      <c r="G116" s="11">
        <v>10000</v>
      </c>
      <c r="H116" s="12"/>
      <c r="I116" s="15"/>
      <c r="J116" s="12"/>
      <c r="K116" s="12">
        <v>287</v>
      </c>
      <c r="L116" s="12">
        <v>304</v>
      </c>
      <c r="M116" s="12"/>
      <c r="N116" s="12"/>
      <c r="O116" s="12">
        <v>25</v>
      </c>
      <c r="P116" s="12">
        <v>50</v>
      </c>
      <c r="Q116" s="10">
        <f>SUM(Tabla1[[#This Row],[IMPUESTO SOBRE LA RENTA]:[ASP CORPHOTELS]])</f>
        <v>666</v>
      </c>
      <c r="R116" s="13">
        <f>Tabla1[[#This Row],[SALARIO MENSUAL]]-Tabla1[[#This Row],[TOTAL DESCUENTOS]]</f>
        <v>9334</v>
      </c>
      <c r="S116" s="1"/>
      <c r="T116" s="1"/>
      <c r="U116" s="1"/>
      <c r="V116" s="1"/>
      <c r="W116" s="1"/>
      <c r="X116" s="1"/>
      <c r="Y116" s="1"/>
    </row>
    <row r="117" spans="1:25" ht="33" customHeight="1" x14ac:dyDescent="0.25">
      <c r="A117" s="24" t="s">
        <v>224</v>
      </c>
      <c r="B117" s="25"/>
      <c r="C117" s="25"/>
      <c r="D117" s="25"/>
      <c r="E117" s="25"/>
      <c r="F117" s="25"/>
      <c r="G117" s="26">
        <f>SUM(Tabla1[SALARIO MENSUAL])</f>
        <v>3661950</v>
      </c>
      <c r="H117" s="26">
        <f>SUM(Tabla1[IMPUESTO SOBRE LA RENTA])</f>
        <v>185534.45999999996</v>
      </c>
      <c r="I117" s="26">
        <f>SUM(Tabla1[SENASA])</f>
        <v>1880</v>
      </c>
      <c r="J117" s="26">
        <f>SUM(Tabla1[SEGURO TSS])</f>
        <v>9060.7199999999993</v>
      </c>
      <c r="K117" s="26">
        <f>SUM(Tabla1[FONDO DE PENSION])</f>
        <v>105097.96999999997</v>
      </c>
      <c r="L117" s="26">
        <f>SUM(Tabla1[SEG. FAM. DE SALUD])</f>
        <v>108617.67999999995</v>
      </c>
      <c r="M117" s="26">
        <f>SUM(Tabla1[INAVI - PLAN FUNERARIO])</f>
        <v>1580</v>
      </c>
      <c r="N117" s="26">
        <f>SUM(Tabla1[OTROS DESCUENTOS.])</f>
        <v>37737.72</v>
      </c>
      <c r="O117" s="26">
        <f>SUM(Tabla1[INAVI])</f>
        <v>2875</v>
      </c>
      <c r="P117" s="26">
        <f>SUM(Tabla1[ASP CORPHOTELS])</f>
        <v>5750</v>
      </c>
      <c r="Q117" s="26">
        <f>SUM(Tabla1[TOTAL DESCUENTOS])</f>
        <v>458133.54999999981</v>
      </c>
      <c r="R117" s="26">
        <f>SUM(Tabla1[NETO A PAGAR])</f>
        <v>3203816.4499999983</v>
      </c>
      <c r="S117" s="1"/>
      <c r="T117" s="1"/>
      <c r="U117" s="1"/>
      <c r="V117" s="1"/>
      <c r="W117" s="1"/>
      <c r="X117" s="1"/>
      <c r="Y117" s="1"/>
    </row>
    <row r="118" spans="1:25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3.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3.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3.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3.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</sheetData>
  <dataValidations disablePrompts="1" xWindow="498" yWindow="328" count="3">
    <dataValidation type="list" allowBlank="1" showInputMessage="1" showErrorMessage="1" prompt="Cargo o función del empleado" sqref="D118:D1006" xr:uid="{00000000-0002-0000-0000-000000000000}">
      <formula1>#REF!</formula1>
    </dataValidation>
    <dataValidation type="list" allowBlank="1" showInputMessage="1" showErrorMessage="1" prompt="Departamento, División o Sección - Área a la que pertenece el empleado." sqref="C118:C1006" xr:uid="{00000000-0002-0000-0000-000001000000}">
      <formula1>#REF!</formula1>
    </dataValidation>
    <dataValidation type="list" allowBlank="1" showInputMessage="1" showErrorMessage="1" errorTitle="Error en el estatus de empleado" error="Debe definir bajo que estatus se encuentra este personal. Por favor revisar faltas ortográficas." promptTitle="Tipo de empleado" prompt="Especifique bajo que condición de laboral se encuentra este empleado." sqref="E118:E1048576" xr:uid="{FC2F0F57-2B18-4BE1-986C-83FBC0378445}">
      <formula1>#REF!</formula1>
    </dataValidation>
  </dataValidations>
  <pageMargins left="0.46666666666666667" right="0.75303030303030305" top="1.1417322834645669" bottom="0.74803149606299213" header="0.31496062992125984" footer="0.31496062992125984"/>
  <pageSetup paperSize="5" scale="56" orientation="landscape" r:id="rId1"/>
  <headerFooter>
    <oddHeader>&amp;L&amp;G&amp;C&amp;"Futura PT Book,Bold"&amp;16&amp;K002060REPORTE DE NÓMINA&amp;"Futura PT Book,Regular"
EMPLEADOS FIJOS
CORRESPONDIENTE AL MES DE DICIEMBRE 2021&amp;R&amp;G</oddHeader>
    <oddFooter>&amp;C&amp;"Futura PT Book,Normal"&amp;K002060Página &amp;"Futura PT Book,Negrita"&amp;K002060&amp;P&amp;"Futura PT Book,Normal"&amp;K002060 de &amp;"Futura PT Book,Negrita"&amp;K002060&amp;N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A361-0275-468F-816B-D35E8B37363F}">
  <dimension ref="A1:B115"/>
  <sheetViews>
    <sheetView workbookViewId="0">
      <selection activeCell="B1" sqref="B1:B1048576"/>
    </sheetView>
  </sheetViews>
  <sheetFormatPr defaultRowHeight="12.75" x14ac:dyDescent="0.2"/>
  <cols>
    <col min="1" max="1" width="38.42578125" customWidth="1"/>
    <col min="2" max="2" width="9.85546875" bestFit="1" customWidth="1"/>
  </cols>
  <sheetData>
    <row r="1" spans="1:2" x14ac:dyDescent="0.2">
      <c r="A1" s="27" t="s">
        <v>18</v>
      </c>
      <c r="B1" s="37">
        <v>186261.64</v>
      </c>
    </row>
    <row r="2" spans="1:2" x14ac:dyDescent="0.2">
      <c r="A2" s="28" t="s">
        <v>24</v>
      </c>
      <c r="B2" s="38">
        <v>60419.55</v>
      </c>
    </row>
    <row r="3" spans="1:2" x14ac:dyDescent="0.2">
      <c r="A3" s="27" t="s">
        <v>26</v>
      </c>
      <c r="B3" s="37">
        <v>56983.26</v>
      </c>
    </row>
    <row r="4" spans="1:2" x14ac:dyDescent="0.2">
      <c r="A4" s="28" t="s">
        <v>28</v>
      </c>
      <c r="B4" s="38">
        <v>60419.55</v>
      </c>
    </row>
    <row r="5" spans="1:2" x14ac:dyDescent="0.2">
      <c r="A5" s="27" t="s">
        <v>29</v>
      </c>
      <c r="B5" s="37">
        <v>66010.880000000005</v>
      </c>
    </row>
    <row r="6" spans="1:2" x14ac:dyDescent="0.2">
      <c r="A6" s="29" t="s">
        <v>32</v>
      </c>
      <c r="B6" s="38">
        <v>42414.13</v>
      </c>
    </row>
    <row r="7" spans="1:2" x14ac:dyDescent="0.2">
      <c r="A7" s="30" t="s">
        <v>34</v>
      </c>
      <c r="B7" s="37">
        <v>72735.789999999994</v>
      </c>
    </row>
    <row r="8" spans="1:2" x14ac:dyDescent="0.2">
      <c r="A8" s="29" t="s">
        <v>37</v>
      </c>
      <c r="B8" s="38">
        <v>72735.789999999994</v>
      </c>
    </row>
    <row r="9" spans="1:2" x14ac:dyDescent="0.2">
      <c r="A9" s="27" t="s">
        <v>38</v>
      </c>
      <c r="B9" s="37">
        <v>72735.789999999994</v>
      </c>
    </row>
    <row r="10" spans="1:2" x14ac:dyDescent="0.2">
      <c r="A10" s="28" t="s">
        <v>41</v>
      </c>
      <c r="B10" s="38">
        <v>37118.35</v>
      </c>
    </row>
    <row r="11" spans="1:2" x14ac:dyDescent="0.2">
      <c r="A11" s="27" t="s">
        <v>43</v>
      </c>
      <c r="B11" s="37">
        <v>72735.789999999994</v>
      </c>
    </row>
    <row r="12" spans="1:2" x14ac:dyDescent="0.2">
      <c r="A12" s="28" t="s">
        <v>46</v>
      </c>
      <c r="B12" s="38">
        <v>32756.5</v>
      </c>
    </row>
    <row r="13" spans="1:2" x14ac:dyDescent="0.2">
      <c r="A13" s="31" t="s">
        <v>48</v>
      </c>
      <c r="B13" s="37">
        <v>18178.82</v>
      </c>
    </row>
    <row r="14" spans="1:2" x14ac:dyDescent="0.2">
      <c r="A14" s="32" t="s">
        <v>50</v>
      </c>
      <c r="B14" s="38">
        <v>18743</v>
      </c>
    </row>
    <row r="15" spans="1:2" x14ac:dyDescent="0.2">
      <c r="A15" s="33" t="s">
        <v>211</v>
      </c>
      <c r="B15" s="37">
        <v>27211.1</v>
      </c>
    </row>
    <row r="16" spans="1:2" x14ac:dyDescent="0.2">
      <c r="A16" s="32" t="s">
        <v>212</v>
      </c>
      <c r="B16" s="38">
        <v>23447.5</v>
      </c>
    </row>
    <row r="17" spans="1:2" x14ac:dyDescent="0.2">
      <c r="A17" s="33" t="s">
        <v>51</v>
      </c>
      <c r="B17" s="37">
        <v>18743</v>
      </c>
    </row>
    <row r="18" spans="1:2" x14ac:dyDescent="0.2">
      <c r="A18" s="28" t="s">
        <v>53</v>
      </c>
      <c r="B18" s="38">
        <v>52892.35</v>
      </c>
    </row>
    <row r="19" spans="1:2" x14ac:dyDescent="0.2">
      <c r="A19" s="27" t="s">
        <v>56</v>
      </c>
      <c r="B19" s="37">
        <v>47886.82</v>
      </c>
    </row>
    <row r="20" spans="1:2" x14ac:dyDescent="0.2">
      <c r="A20" s="28" t="s">
        <v>59</v>
      </c>
      <c r="B20" s="38">
        <v>37223.54</v>
      </c>
    </row>
    <row r="21" spans="1:2" x14ac:dyDescent="0.2">
      <c r="A21" s="30" t="s">
        <v>62</v>
      </c>
      <c r="B21" s="37">
        <v>52892.35</v>
      </c>
    </row>
    <row r="22" spans="1:2" x14ac:dyDescent="0.2">
      <c r="A22" s="29" t="s">
        <v>65</v>
      </c>
      <c r="B22" s="38">
        <v>42716.7</v>
      </c>
    </row>
    <row r="23" spans="1:2" x14ac:dyDescent="0.2">
      <c r="A23" s="30" t="s">
        <v>67</v>
      </c>
      <c r="B23" s="37">
        <v>32856.5</v>
      </c>
    </row>
    <row r="24" spans="1:2" x14ac:dyDescent="0.2">
      <c r="A24" s="28" t="s">
        <v>69</v>
      </c>
      <c r="B24" s="38">
        <v>32856.5</v>
      </c>
    </row>
    <row r="25" spans="1:2" x14ac:dyDescent="0.2">
      <c r="A25" s="27" t="s">
        <v>70</v>
      </c>
      <c r="B25" s="37">
        <v>92494.69</v>
      </c>
    </row>
    <row r="26" spans="1:2" x14ac:dyDescent="0.2">
      <c r="A26" s="28" t="s">
        <v>73</v>
      </c>
      <c r="B26" s="38">
        <v>30874.7</v>
      </c>
    </row>
    <row r="27" spans="1:2" x14ac:dyDescent="0.2">
      <c r="A27" s="27" t="s">
        <v>74</v>
      </c>
      <c r="B27" s="37">
        <v>48994.82</v>
      </c>
    </row>
    <row r="28" spans="1:2" x14ac:dyDescent="0.2">
      <c r="A28" s="29" t="s">
        <v>76</v>
      </c>
      <c r="B28" s="38">
        <v>23447.5</v>
      </c>
    </row>
    <row r="29" spans="1:2" x14ac:dyDescent="0.2">
      <c r="A29" s="27" t="s">
        <v>78</v>
      </c>
      <c r="B29" s="37">
        <v>72735.789999999994</v>
      </c>
    </row>
    <row r="30" spans="1:2" x14ac:dyDescent="0.2">
      <c r="A30" s="28" t="s">
        <v>81</v>
      </c>
      <c r="B30" s="38">
        <v>52892.35</v>
      </c>
    </row>
    <row r="31" spans="1:2" x14ac:dyDescent="0.2">
      <c r="A31" s="33" t="s">
        <v>83</v>
      </c>
      <c r="B31" s="37">
        <v>30974.7</v>
      </c>
    </row>
    <row r="32" spans="1:2" x14ac:dyDescent="0.2">
      <c r="A32" s="29" t="s">
        <v>85</v>
      </c>
      <c r="B32" s="38">
        <v>23447.5</v>
      </c>
    </row>
    <row r="33" spans="1:2" x14ac:dyDescent="0.2">
      <c r="A33" s="27" t="s">
        <v>87</v>
      </c>
      <c r="B33" s="37">
        <v>71643.199999999997</v>
      </c>
    </row>
    <row r="34" spans="1:2" x14ac:dyDescent="0.2">
      <c r="A34" s="29" t="s">
        <v>90</v>
      </c>
      <c r="B34" s="38">
        <v>32856.5</v>
      </c>
    </row>
    <row r="35" spans="1:2" x14ac:dyDescent="0.2">
      <c r="A35" s="27" t="s">
        <v>92</v>
      </c>
      <c r="B35" s="37">
        <v>29684.58</v>
      </c>
    </row>
    <row r="36" spans="1:2" x14ac:dyDescent="0.2">
      <c r="A36" s="32" t="s">
        <v>213</v>
      </c>
      <c r="B36" s="38">
        <v>23447.5</v>
      </c>
    </row>
    <row r="37" spans="1:2" x14ac:dyDescent="0.2">
      <c r="A37" s="33" t="s">
        <v>214</v>
      </c>
      <c r="B37" s="37">
        <v>18743</v>
      </c>
    </row>
    <row r="38" spans="1:2" x14ac:dyDescent="0.2">
      <c r="A38" s="29" t="s">
        <v>93</v>
      </c>
      <c r="B38" s="38">
        <v>60419.55</v>
      </c>
    </row>
    <row r="39" spans="1:2" x14ac:dyDescent="0.2">
      <c r="A39" s="30" t="s">
        <v>96</v>
      </c>
      <c r="B39" s="37">
        <v>52892.35</v>
      </c>
    </row>
    <row r="40" spans="1:2" x14ac:dyDescent="0.2">
      <c r="A40" s="28" t="s">
        <v>98</v>
      </c>
      <c r="B40" s="38">
        <v>72615.789999999994</v>
      </c>
    </row>
    <row r="41" spans="1:2" x14ac:dyDescent="0.2">
      <c r="A41" s="30" t="s">
        <v>101</v>
      </c>
      <c r="B41" s="37">
        <v>56655.95</v>
      </c>
    </row>
    <row r="42" spans="1:2" x14ac:dyDescent="0.2">
      <c r="A42" s="28" t="s">
        <v>104</v>
      </c>
      <c r="B42" s="38">
        <v>36006.75</v>
      </c>
    </row>
    <row r="43" spans="1:2" x14ac:dyDescent="0.2">
      <c r="A43" s="27" t="s">
        <v>105</v>
      </c>
      <c r="B43" s="37">
        <v>32856.5</v>
      </c>
    </row>
    <row r="44" spans="1:2" x14ac:dyDescent="0.2">
      <c r="A44" s="28" t="s">
        <v>108</v>
      </c>
      <c r="B44" s="38">
        <v>32856.5</v>
      </c>
    </row>
    <row r="45" spans="1:2" x14ac:dyDescent="0.2">
      <c r="A45" s="27" t="s">
        <v>110</v>
      </c>
      <c r="B45" s="37">
        <v>27211.1</v>
      </c>
    </row>
    <row r="46" spans="1:2" x14ac:dyDescent="0.2">
      <c r="A46" s="28" t="s">
        <v>112</v>
      </c>
      <c r="B46" s="38">
        <v>17449.05</v>
      </c>
    </row>
    <row r="47" spans="1:2" x14ac:dyDescent="0.2">
      <c r="A47" s="27" t="s">
        <v>114</v>
      </c>
      <c r="B47" s="37">
        <v>15832.5</v>
      </c>
    </row>
    <row r="48" spans="1:2" x14ac:dyDescent="0.2">
      <c r="A48" s="28" t="s">
        <v>116</v>
      </c>
      <c r="B48" s="38">
        <v>21565.7</v>
      </c>
    </row>
    <row r="49" spans="1:2" x14ac:dyDescent="0.2">
      <c r="A49" s="30" t="s">
        <v>117</v>
      </c>
      <c r="B49" s="37">
        <v>21565.7</v>
      </c>
    </row>
    <row r="50" spans="1:2" x14ac:dyDescent="0.2">
      <c r="A50" s="29" t="s">
        <v>118</v>
      </c>
      <c r="B50" s="38">
        <v>21565.7</v>
      </c>
    </row>
    <row r="51" spans="1:2" x14ac:dyDescent="0.2">
      <c r="A51" s="27" t="s">
        <v>119</v>
      </c>
      <c r="B51" s="37">
        <v>21565.7</v>
      </c>
    </row>
    <row r="52" spans="1:2" x14ac:dyDescent="0.2">
      <c r="A52" s="28" t="s">
        <v>120</v>
      </c>
      <c r="B52" s="38">
        <v>20624.8</v>
      </c>
    </row>
    <row r="53" spans="1:2" x14ac:dyDescent="0.2">
      <c r="A53" s="33" t="s">
        <v>122</v>
      </c>
      <c r="B53" s="37">
        <v>18743</v>
      </c>
    </row>
    <row r="54" spans="1:2" x14ac:dyDescent="0.2">
      <c r="A54" s="28" t="s">
        <v>123</v>
      </c>
      <c r="B54" s="38">
        <v>18554.82</v>
      </c>
    </row>
    <row r="55" spans="1:2" x14ac:dyDescent="0.2">
      <c r="A55" s="33" t="s">
        <v>215</v>
      </c>
      <c r="B55" s="37">
        <v>14038.5</v>
      </c>
    </row>
    <row r="56" spans="1:2" x14ac:dyDescent="0.2">
      <c r="A56" s="32" t="s">
        <v>217</v>
      </c>
      <c r="B56" s="38">
        <v>14038.5</v>
      </c>
    </row>
    <row r="57" spans="1:2" x14ac:dyDescent="0.2">
      <c r="A57" s="27" t="s">
        <v>218</v>
      </c>
      <c r="B57" s="37">
        <v>9334</v>
      </c>
    </row>
    <row r="58" spans="1:2" x14ac:dyDescent="0.2">
      <c r="A58" s="29" t="s">
        <v>124</v>
      </c>
      <c r="B58" s="40">
        <v>41117.17</v>
      </c>
    </row>
    <row r="59" spans="1:2" x14ac:dyDescent="0.2">
      <c r="A59" s="33" t="s">
        <v>126</v>
      </c>
      <c r="B59" s="39">
        <v>28152</v>
      </c>
    </row>
    <row r="60" spans="1:2" x14ac:dyDescent="0.2">
      <c r="A60" s="29" t="s">
        <v>128</v>
      </c>
      <c r="B60" s="40">
        <v>21095.25</v>
      </c>
    </row>
    <row r="61" spans="1:2" x14ac:dyDescent="0.2">
      <c r="A61" s="30" t="s">
        <v>130</v>
      </c>
      <c r="B61" s="39">
        <v>18554.82</v>
      </c>
    </row>
    <row r="62" spans="1:2" x14ac:dyDescent="0.2">
      <c r="A62" s="32" t="s">
        <v>132</v>
      </c>
      <c r="B62" s="40">
        <v>14979.4</v>
      </c>
    </row>
    <row r="63" spans="1:2" x14ac:dyDescent="0.2">
      <c r="A63" s="30" t="s">
        <v>134</v>
      </c>
      <c r="B63" s="39">
        <v>14038.5</v>
      </c>
    </row>
    <row r="64" spans="1:2" x14ac:dyDescent="0.2">
      <c r="A64" s="29" t="s">
        <v>136</v>
      </c>
      <c r="B64" s="40">
        <v>12344.88</v>
      </c>
    </row>
    <row r="65" spans="1:2" x14ac:dyDescent="0.2">
      <c r="A65" s="30" t="s">
        <v>137</v>
      </c>
      <c r="B65" s="39">
        <v>12344.88</v>
      </c>
    </row>
    <row r="66" spans="1:2" x14ac:dyDescent="0.2">
      <c r="A66" s="32" t="s">
        <v>138</v>
      </c>
      <c r="B66" s="40">
        <v>11215.8</v>
      </c>
    </row>
    <row r="67" spans="1:2" x14ac:dyDescent="0.2">
      <c r="A67" s="33" t="s">
        <v>139</v>
      </c>
      <c r="B67" s="39">
        <v>9334</v>
      </c>
    </row>
    <row r="68" spans="1:2" x14ac:dyDescent="0.2">
      <c r="A68" s="29" t="s">
        <v>141</v>
      </c>
      <c r="B68" s="40">
        <v>9334</v>
      </c>
    </row>
    <row r="69" spans="1:2" x14ac:dyDescent="0.2">
      <c r="A69" s="30" t="s">
        <v>142</v>
      </c>
      <c r="B69" s="39">
        <v>9334</v>
      </c>
    </row>
    <row r="70" spans="1:2" x14ac:dyDescent="0.2">
      <c r="A70" s="28" t="s">
        <v>144</v>
      </c>
      <c r="B70" s="38">
        <v>11209.89</v>
      </c>
    </row>
    <row r="71" spans="1:2" x14ac:dyDescent="0.2">
      <c r="A71" s="27" t="s">
        <v>145</v>
      </c>
      <c r="B71" s="37">
        <v>10833.89</v>
      </c>
    </row>
    <row r="72" spans="1:2" x14ac:dyDescent="0.2">
      <c r="A72" s="34" t="s">
        <v>146</v>
      </c>
      <c r="B72" s="38">
        <v>11209.89</v>
      </c>
    </row>
    <row r="73" spans="1:2" x14ac:dyDescent="0.2">
      <c r="A73" s="30" t="s">
        <v>147</v>
      </c>
      <c r="B73" s="37">
        <v>11309.89</v>
      </c>
    </row>
    <row r="74" spans="1:2" x14ac:dyDescent="0.2">
      <c r="A74" s="29" t="s">
        <v>148</v>
      </c>
      <c r="B74" s="38">
        <v>11215.8</v>
      </c>
    </row>
    <row r="75" spans="1:2" x14ac:dyDescent="0.2">
      <c r="A75" s="33" t="s">
        <v>220</v>
      </c>
      <c r="B75" s="37">
        <v>16484.84</v>
      </c>
    </row>
    <row r="76" spans="1:2" x14ac:dyDescent="0.2">
      <c r="A76" s="32" t="s">
        <v>221</v>
      </c>
      <c r="B76" s="38">
        <v>14038.5</v>
      </c>
    </row>
    <row r="77" spans="1:2" x14ac:dyDescent="0.2">
      <c r="A77" s="33" t="s">
        <v>222</v>
      </c>
      <c r="B77" s="37">
        <v>11309.89</v>
      </c>
    </row>
    <row r="78" spans="1:2" x14ac:dyDescent="0.2">
      <c r="A78" s="32" t="s">
        <v>149</v>
      </c>
      <c r="B78" s="38">
        <v>32856.5</v>
      </c>
    </row>
    <row r="79" spans="1:2" x14ac:dyDescent="0.2">
      <c r="A79" s="31" t="s">
        <v>151</v>
      </c>
      <c r="B79" s="37">
        <v>32856.5</v>
      </c>
    </row>
    <row r="80" spans="1:2" x14ac:dyDescent="0.2">
      <c r="A80" s="29" t="s">
        <v>152</v>
      </c>
      <c r="B80" s="38">
        <v>18554.82</v>
      </c>
    </row>
    <row r="81" spans="1:2" x14ac:dyDescent="0.2">
      <c r="A81" s="31" t="s">
        <v>154</v>
      </c>
      <c r="B81" s="37">
        <v>13897.37</v>
      </c>
    </row>
    <row r="82" spans="1:2" x14ac:dyDescent="0.2">
      <c r="A82" s="34" t="s">
        <v>156</v>
      </c>
      <c r="B82" s="38">
        <v>12344.88</v>
      </c>
    </row>
    <row r="83" spans="1:2" x14ac:dyDescent="0.2">
      <c r="A83" s="31" t="s">
        <v>158</v>
      </c>
      <c r="B83" s="37">
        <v>12344.88</v>
      </c>
    </row>
    <row r="84" spans="1:2" x14ac:dyDescent="0.2">
      <c r="A84" s="34" t="s">
        <v>159</v>
      </c>
      <c r="B84" s="38">
        <v>12344.88</v>
      </c>
    </row>
    <row r="85" spans="1:2" x14ac:dyDescent="0.2">
      <c r="A85" s="31" t="s">
        <v>160</v>
      </c>
      <c r="B85" s="37">
        <v>12344.88</v>
      </c>
    </row>
    <row r="86" spans="1:2" x14ac:dyDescent="0.2">
      <c r="A86" s="34" t="s">
        <v>161</v>
      </c>
      <c r="B86" s="38">
        <v>12344.88</v>
      </c>
    </row>
    <row r="87" spans="1:2" x14ac:dyDescent="0.2">
      <c r="A87" s="27" t="s">
        <v>162</v>
      </c>
      <c r="B87" s="37">
        <v>12344.88</v>
      </c>
    </row>
    <row r="88" spans="1:2" x14ac:dyDescent="0.2">
      <c r="A88" s="28" t="s">
        <v>163</v>
      </c>
      <c r="B88" s="38">
        <v>12344.88</v>
      </c>
    </row>
    <row r="89" spans="1:2" x14ac:dyDescent="0.2">
      <c r="A89" s="30" t="s">
        <v>164</v>
      </c>
      <c r="B89" s="37">
        <v>12344.88</v>
      </c>
    </row>
    <row r="90" spans="1:2" x14ac:dyDescent="0.2">
      <c r="A90" s="29" t="s">
        <v>166</v>
      </c>
      <c r="B90" s="38">
        <v>12344.88</v>
      </c>
    </row>
    <row r="91" spans="1:2" x14ac:dyDescent="0.2">
      <c r="A91" s="30" t="s">
        <v>167</v>
      </c>
      <c r="B91" s="37">
        <v>12344.88</v>
      </c>
    </row>
    <row r="92" spans="1:2" x14ac:dyDescent="0.2">
      <c r="A92" s="41" t="s">
        <v>168</v>
      </c>
      <c r="B92" s="38">
        <v>12344.88</v>
      </c>
    </row>
    <row r="93" spans="1:2" x14ac:dyDescent="0.2">
      <c r="A93" s="33" t="s">
        <v>169</v>
      </c>
      <c r="B93" s="37">
        <v>12344.88</v>
      </c>
    </row>
    <row r="94" spans="1:2" x14ac:dyDescent="0.2">
      <c r="A94" s="36" t="s">
        <v>170</v>
      </c>
      <c r="B94" s="38">
        <v>12344.88</v>
      </c>
    </row>
    <row r="95" spans="1:2" x14ac:dyDescent="0.2">
      <c r="A95" s="35" t="s">
        <v>171</v>
      </c>
      <c r="B95" s="37">
        <v>12344.88</v>
      </c>
    </row>
    <row r="96" spans="1:2" x14ac:dyDescent="0.2">
      <c r="A96" s="29" t="s">
        <v>172</v>
      </c>
      <c r="B96" s="38">
        <v>12156.7</v>
      </c>
    </row>
    <row r="97" spans="1:2" x14ac:dyDescent="0.2">
      <c r="A97" s="30" t="s">
        <v>173</v>
      </c>
      <c r="B97" s="37">
        <v>9334</v>
      </c>
    </row>
    <row r="98" spans="1:2" x14ac:dyDescent="0.2">
      <c r="A98" s="29" t="s">
        <v>174</v>
      </c>
      <c r="B98" s="38">
        <v>9334</v>
      </c>
    </row>
    <row r="99" spans="1:2" x14ac:dyDescent="0.2">
      <c r="A99" s="27" t="s">
        <v>175</v>
      </c>
      <c r="B99" s="37">
        <v>9334</v>
      </c>
    </row>
    <row r="100" spans="1:2" x14ac:dyDescent="0.2">
      <c r="A100" s="28" t="s">
        <v>177</v>
      </c>
      <c r="B100" s="38">
        <v>9334</v>
      </c>
    </row>
    <row r="101" spans="1:2" x14ac:dyDescent="0.2">
      <c r="A101" s="27" t="s">
        <v>179</v>
      </c>
      <c r="B101" s="37">
        <v>9334</v>
      </c>
    </row>
    <row r="102" spans="1:2" x14ac:dyDescent="0.2">
      <c r="A102" s="29" t="s">
        <v>181</v>
      </c>
      <c r="B102" s="38">
        <v>9334</v>
      </c>
    </row>
    <row r="103" spans="1:2" x14ac:dyDescent="0.2">
      <c r="A103" s="33" t="s">
        <v>219</v>
      </c>
      <c r="B103" s="37">
        <v>9334</v>
      </c>
    </row>
    <row r="104" spans="1:2" x14ac:dyDescent="0.2">
      <c r="A104" s="32" t="s">
        <v>182</v>
      </c>
      <c r="B104" s="38">
        <v>9334</v>
      </c>
    </row>
    <row r="105" spans="1:2" x14ac:dyDescent="0.2">
      <c r="A105" s="27" t="s">
        <v>183</v>
      </c>
      <c r="B105" s="37">
        <v>32856.5</v>
      </c>
    </row>
    <row r="106" spans="1:2" x14ac:dyDescent="0.2">
      <c r="A106" s="29" t="s">
        <v>184</v>
      </c>
      <c r="B106" s="40">
        <v>11309.89</v>
      </c>
    </row>
    <row r="107" spans="1:2" x14ac:dyDescent="0.2">
      <c r="A107" s="30" t="s">
        <v>186</v>
      </c>
      <c r="B107" s="39">
        <v>9334</v>
      </c>
    </row>
    <row r="108" spans="1:2" x14ac:dyDescent="0.2">
      <c r="A108" s="29" t="s">
        <v>188</v>
      </c>
      <c r="B108" s="38">
        <v>13097.6</v>
      </c>
    </row>
    <row r="109" spans="1:2" x14ac:dyDescent="0.2">
      <c r="A109" s="30" t="s">
        <v>190</v>
      </c>
      <c r="B109" s="37">
        <v>9334</v>
      </c>
    </row>
    <row r="110" spans="1:2" x14ac:dyDescent="0.2">
      <c r="A110" s="34" t="s">
        <v>192</v>
      </c>
      <c r="B110" s="38">
        <v>28152</v>
      </c>
    </row>
    <row r="111" spans="1:2" x14ac:dyDescent="0.2">
      <c r="A111" s="30" t="s">
        <v>194</v>
      </c>
      <c r="B111" s="37">
        <v>10754.48</v>
      </c>
    </row>
    <row r="112" spans="1:2" x14ac:dyDescent="0.2">
      <c r="A112" s="32" t="s">
        <v>196</v>
      </c>
      <c r="B112" s="38">
        <v>18743</v>
      </c>
    </row>
    <row r="113" spans="1:2" x14ac:dyDescent="0.2">
      <c r="A113" s="33" t="s">
        <v>198</v>
      </c>
      <c r="B113" s="37">
        <v>14038.5</v>
      </c>
    </row>
    <row r="114" spans="1:2" x14ac:dyDescent="0.2">
      <c r="A114" s="32" t="s">
        <v>200</v>
      </c>
      <c r="B114" s="38">
        <v>14038.5</v>
      </c>
    </row>
    <row r="115" spans="1:2" x14ac:dyDescent="0.2">
      <c r="A115" s="35" t="s">
        <v>201</v>
      </c>
      <c r="B115" s="37">
        <v>9334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 Personal fijo</vt:lpstr>
      <vt:lpstr>Sheet2</vt:lpstr>
      <vt:lpstr>'Nómina Personal fijo'!Print_Titles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2022-02-21T14:04:08Z</cp:lastPrinted>
  <dcterms:created xsi:type="dcterms:W3CDTF">2022-02-18T18:45:59Z</dcterms:created>
  <dcterms:modified xsi:type="dcterms:W3CDTF">2022-02-21T16:51:38Z</dcterms:modified>
</cp:coreProperties>
</file>