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69FBDD88-7BA6-4AE8-855C-D3EEC174B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4" i="5" s="1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E68" i="5" s="1"/>
  <c r="D72" i="5"/>
  <c r="C72" i="5"/>
  <c r="O69" i="5"/>
  <c r="N69" i="5"/>
  <c r="M69" i="5"/>
  <c r="L69" i="5"/>
  <c r="K69" i="5"/>
  <c r="J69" i="5"/>
  <c r="J68" i="5" s="1"/>
  <c r="I69" i="5"/>
  <c r="H69" i="5"/>
  <c r="G69" i="5"/>
  <c r="F69" i="5"/>
  <c r="D69" i="5"/>
  <c r="C69" i="5"/>
  <c r="D68" i="5"/>
  <c r="B75" i="5"/>
  <c r="B72" i="5"/>
  <c r="B69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L68" i="5" l="1"/>
  <c r="B68" i="5"/>
  <c r="I68" i="5"/>
  <c r="P38" i="5"/>
  <c r="P69" i="5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<sst xmlns="http://schemas.openxmlformats.org/spreadsheetml/2006/main" count="98" uniqueCount="98">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</sst>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topLeftCell="A76" zoomScale="70" zoomScaleNormal="70" zoomScaleSheetLayoutView="40" zoomScalePageLayoutView="70" workbookViewId="0">
      <selection activeCell="A92" sqref="A92"/>
    </sheetView>
  </sheetViews>
  <sheetFormatPr baseColWidth="10" defaultColWidth="9.140625" defaultRowHeight="16.5" x14ac:dyDescent="0.3"/>
  <cols>
    <col min="1" max="1" width="85" style="4" customWidth="1"/>
    <col min="2" max="2" width="25.85546875" style="13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6" t="s">
        <v>90</v>
      </c>
      <c r="B1" s="1" t="s">
        <v>34</v>
      </c>
      <c r="C1" s="1" t="s">
        <v>35</v>
      </c>
      <c r="D1" s="28" t="s">
        <v>94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"/>
    </row>
    <row r="2" spans="1:28" ht="30.75" customHeight="1" x14ac:dyDescent="0.3">
      <c r="A2" s="16"/>
      <c r="B2" s="1"/>
      <c r="C2" s="1"/>
      <c r="D2" s="16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86</v>
      </c>
      <c r="O2" s="16" t="s">
        <v>87</v>
      </c>
      <c r="P2" s="16" t="s">
        <v>91</v>
      </c>
      <c r="AA2" s="5"/>
      <c r="AB2" s="5"/>
    </row>
    <row r="3" spans="1:28" ht="30.75" customHeight="1" x14ac:dyDescent="0.3">
      <c r="A3" s="1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7" t="s">
        <v>1</v>
      </c>
      <c r="B4" s="23">
        <f>SUM(B5:B9)</f>
        <v>89214770.099999994</v>
      </c>
      <c r="C4" s="23">
        <f t="shared" ref="C4:P4" si="0">SUM(C5:C9)</f>
        <v>0</v>
      </c>
      <c r="D4" s="23">
        <f t="shared" si="0"/>
        <v>5628843.4400000004</v>
      </c>
      <c r="E4" s="23">
        <f t="shared" si="0"/>
        <v>5651183.54</v>
      </c>
      <c r="F4" s="23">
        <f t="shared" si="0"/>
        <v>6154257.209999999</v>
      </c>
      <c r="G4" s="23">
        <f t="shared" si="0"/>
        <v>9025425.2599999998</v>
      </c>
      <c r="H4" s="23">
        <f t="shared" si="0"/>
        <v>6134080.0800000001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32593789.530000001</v>
      </c>
      <c r="S4" s="7"/>
    </row>
    <row r="5" spans="1:28" ht="30.75" customHeight="1" x14ac:dyDescent="0.3">
      <c r="A5" s="18" t="s">
        <v>2</v>
      </c>
      <c r="B5" s="24">
        <v>53314779.100000001</v>
      </c>
      <c r="C5" s="24"/>
      <c r="D5" s="22">
        <v>4296754.6500000004</v>
      </c>
      <c r="E5" s="22">
        <v>4321088.95</v>
      </c>
      <c r="F5" s="22">
        <v>4374054.0199999996</v>
      </c>
      <c r="G5" s="22">
        <v>4378495.84</v>
      </c>
      <c r="H5" s="22">
        <v>4681407.2699999996</v>
      </c>
      <c r="I5" s="22"/>
      <c r="J5" s="22"/>
      <c r="K5" s="22"/>
      <c r="L5" s="22"/>
      <c r="M5" s="22"/>
      <c r="N5" s="22"/>
      <c r="O5" s="22"/>
      <c r="P5" s="23">
        <f>SUM(Table4[[#This Row],[Gasto devengado]:[Column11]])</f>
        <v>22051800.73</v>
      </c>
    </row>
    <row r="6" spans="1:28" ht="30.75" customHeight="1" x14ac:dyDescent="0.3">
      <c r="A6" s="18" t="s">
        <v>3</v>
      </c>
      <c r="B6" s="24">
        <v>27062075</v>
      </c>
      <c r="C6" s="24"/>
      <c r="D6" s="22">
        <v>673750</v>
      </c>
      <c r="E6" s="22">
        <v>673750</v>
      </c>
      <c r="F6" s="22">
        <v>684750</v>
      </c>
      <c r="G6" s="22">
        <v>3930462.64</v>
      </c>
      <c r="H6" s="22">
        <v>727250</v>
      </c>
      <c r="I6" s="22"/>
      <c r="J6" s="22"/>
      <c r="K6" s="22"/>
      <c r="L6" s="22"/>
      <c r="M6" s="22"/>
      <c r="N6" s="22"/>
      <c r="O6" s="22"/>
      <c r="P6" s="23">
        <f>SUM(Table4[[#This Row],[Gasto devengado]:[Column11]])</f>
        <v>6689962.6400000006</v>
      </c>
    </row>
    <row r="7" spans="1:28" ht="30.75" customHeight="1" x14ac:dyDescent="0.3">
      <c r="A7" s="18" t="s">
        <v>36</v>
      </c>
      <c r="B7" s="24">
        <v>1500000</v>
      </c>
      <c r="C7" s="24"/>
      <c r="D7" s="22"/>
      <c r="E7" s="22"/>
      <c r="F7" s="22">
        <v>450000</v>
      </c>
      <c r="G7" s="22"/>
      <c r="H7" s="22"/>
      <c r="I7" s="22"/>
      <c r="J7" s="22"/>
      <c r="K7" s="22"/>
      <c r="L7" s="22"/>
      <c r="M7" s="22"/>
      <c r="N7" s="22"/>
      <c r="O7" s="22"/>
      <c r="P7" s="23">
        <f>SUM(Table4[[#This Row],[Gasto devengado]:[Column11]])</f>
        <v>450000</v>
      </c>
    </row>
    <row r="8" spans="1:28" ht="30.75" customHeight="1" x14ac:dyDescent="0.3">
      <c r="A8" s="18" t="s">
        <v>4</v>
      </c>
      <c r="B8" s="24"/>
      <c r="C8" s="2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>SUM(Table4[[#This Row],[Gasto devengado]:[Column11]])</f>
        <v>0</v>
      </c>
    </row>
    <row r="9" spans="1:28" ht="30.75" customHeight="1" x14ac:dyDescent="0.3">
      <c r="A9" s="18" t="s">
        <v>5</v>
      </c>
      <c r="B9" s="24">
        <v>7337916</v>
      </c>
      <c r="C9" s="24"/>
      <c r="D9" s="22">
        <v>658338.79</v>
      </c>
      <c r="E9" s="22">
        <v>656344.59</v>
      </c>
      <c r="F9" s="22">
        <v>645453.18999999994</v>
      </c>
      <c r="G9" s="22">
        <v>716466.78</v>
      </c>
      <c r="H9" s="22">
        <v>725422.81</v>
      </c>
      <c r="I9" s="22"/>
      <c r="J9" s="22"/>
      <c r="K9" s="22"/>
      <c r="L9" s="22"/>
      <c r="M9" s="22"/>
      <c r="N9" s="22"/>
      <c r="O9" s="22"/>
      <c r="P9" s="23">
        <f>SUM(Table4[[#This Row],[Gasto devengado]:[Column11]])</f>
        <v>3402026.1599999997</v>
      </c>
    </row>
    <row r="10" spans="1:28" ht="30.75" customHeight="1" x14ac:dyDescent="0.3">
      <c r="A10" s="17" t="s">
        <v>6</v>
      </c>
      <c r="B10" s="23">
        <f>SUM(B11:B19)</f>
        <v>39633534</v>
      </c>
      <c r="C10" s="23">
        <f t="shared" ref="C10:P10" si="1">SUM(C11:C19)</f>
        <v>0</v>
      </c>
      <c r="D10" s="23">
        <f t="shared" si="1"/>
        <v>2968084.99</v>
      </c>
      <c r="E10" s="23">
        <f t="shared" si="1"/>
        <v>1956734.3</v>
      </c>
      <c r="F10" s="23">
        <f t="shared" si="1"/>
        <v>2182943.7799999998</v>
      </c>
      <c r="G10" s="23">
        <f t="shared" si="1"/>
        <v>2744252.08</v>
      </c>
      <c r="H10" s="23">
        <f t="shared" si="1"/>
        <v>3842427.77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13694442.92</v>
      </c>
    </row>
    <row r="11" spans="1:28" ht="30.75" customHeight="1" x14ac:dyDescent="0.3">
      <c r="A11" s="18" t="s">
        <v>7</v>
      </c>
      <c r="B11" s="24">
        <v>2356000</v>
      </c>
      <c r="C11" s="24"/>
      <c r="D11" s="22">
        <v>62150.98</v>
      </c>
      <c r="E11" s="22">
        <v>148172.07999999999</v>
      </c>
      <c r="F11" s="22">
        <v>200909.23</v>
      </c>
      <c r="G11" s="22">
        <v>178683.23</v>
      </c>
      <c r="H11" s="22">
        <v>183674.69</v>
      </c>
      <c r="I11" s="22"/>
      <c r="J11" s="22"/>
      <c r="K11" s="22"/>
      <c r="L11" s="22"/>
      <c r="M11" s="22"/>
      <c r="N11" s="22"/>
      <c r="O11" s="22"/>
      <c r="P11" s="23">
        <f>SUM(Table4[[#This Row],[Gasto devengado]:[Column11]])</f>
        <v>773590.21</v>
      </c>
    </row>
    <row r="12" spans="1:28" ht="30.75" customHeight="1" x14ac:dyDescent="0.3">
      <c r="A12" s="18" t="s">
        <v>8</v>
      </c>
      <c r="B12" s="24">
        <v>950000</v>
      </c>
      <c r="C12" s="24"/>
      <c r="D12" s="22">
        <v>4740</v>
      </c>
      <c r="E12" s="22">
        <v>305</v>
      </c>
      <c r="F12" s="22">
        <v>745.76</v>
      </c>
      <c r="G12" s="22"/>
      <c r="H12" s="22">
        <v>998.05</v>
      </c>
      <c r="I12" s="22"/>
      <c r="J12" s="22"/>
      <c r="K12" s="22"/>
      <c r="L12" s="22"/>
      <c r="M12" s="22"/>
      <c r="N12" s="22"/>
      <c r="O12" s="22"/>
      <c r="P12" s="23">
        <f>SUM(Table4[[#This Row],[Gasto devengado]:[Column11]])</f>
        <v>6788.81</v>
      </c>
    </row>
    <row r="13" spans="1:28" ht="30.75" customHeight="1" x14ac:dyDescent="0.3">
      <c r="A13" s="18" t="s">
        <v>9</v>
      </c>
      <c r="B13" s="24">
        <v>2950534</v>
      </c>
      <c r="C13" s="24"/>
      <c r="D13" s="22">
        <v>353600</v>
      </c>
      <c r="E13" s="22">
        <v>182222.5</v>
      </c>
      <c r="F13" s="22">
        <v>126627.5</v>
      </c>
      <c r="G13" s="22">
        <v>134057.5</v>
      </c>
      <c r="H13" s="22">
        <v>327269.5</v>
      </c>
      <c r="I13" s="22"/>
      <c r="J13" s="22"/>
      <c r="K13" s="22"/>
      <c r="L13" s="22"/>
      <c r="M13" s="22"/>
      <c r="N13" s="22"/>
      <c r="O13" s="22"/>
      <c r="P13" s="23">
        <f>SUM(Table4[[#This Row],[Gasto devengado]:[Column11]])</f>
        <v>1123777</v>
      </c>
    </row>
    <row r="14" spans="1:28" ht="30.75" customHeight="1" x14ac:dyDescent="0.3">
      <c r="A14" s="18" t="s">
        <v>10</v>
      </c>
      <c r="B14" s="24">
        <v>835000</v>
      </c>
      <c r="C14" s="24"/>
      <c r="D14" s="22">
        <v>86617.3</v>
      </c>
      <c r="E14" s="22">
        <v>21788.79</v>
      </c>
      <c r="F14" s="22">
        <v>15598.32</v>
      </c>
      <c r="G14" s="22">
        <v>14190</v>
      </c>
      <c r="H14" s="22">
        <v>7063.19</v>
      </c>
      <c r="I14" s="22"/>
      <c r="J14" s="22"/>
      <c r="K14" s="22"/>
      <c r="L14" s="22"/>
      <c r="M14" s="22"/>
      <c r="N14" s="22"/>
      <c r="O14" s="22"/>
      <c r="P14" s="23">
        <f>SUM(Table4[[#This Row],[Gasto devengado]:[Column11]])</f>
        <v>145257.60000000001</v>
      </c>
    </row>
    <row r="15" spans="1:28" ht="30.75" customHeight="1" x14ac:dyDescent="0.3">
      <c r="A15" s="18" t="s">
        <v>11</v>
      </c>
      <c r="B15" s="24">
        <v>590000</v>
      </c>
      <c r="C15" s="24"/>
      <c r="D15" s="22">
        <v>3500</v>
      </c>
      <c r="E15" s="22">
        <v>2394</v>
      </c>
      <c r="F15" s="22">
        <v>13358</v>
      </c>
      <c r="G15" s="22"/>
      <c r="H15" s="22"/>
      <c r="I15" s="22"/>
      <c r="J15" s="22"/>
      <c r="K15" s="22"/>
      <c r="L15" s="22"/>
      <c r="M15" s="22"/>
      <c r="N15" s="22"/>
      <c r="O15" s="22"/>
      <c r="P15" s="23">
        <f>SUM(Table4[[#This Row],[Gasto devengado]:[Column11]])</f>
        <v>19252</v>
      </c>
    </row>
    <row r="16" spans="1:28" ht="30.75" customHeight="1" x14ac:dyDescent="0.3">
      <c r="A16" s="18" t="s">
        <v>12</v>
      </c>
      <c r="B16" s="24">
        <v>1700000</v>
      </c>
      <c r="C16" s="24"/>
      <c r="D16" s="22">
        <v>72312.58</v>
      </c>
      <c r="E16" s="22">
        <v>45433.43</v>
      </c>
      <c r="F16" s="22">
        <v>51458.8</v>
      </c>
      <c r="G16" s="22">
        <v>217403.36</v>
      </c>
      <c r="H16" s="22">
        <v>200791.25</v>
      </c>
      <c r="I16" s="22"/>
      <c r="J16" s="22"/>
      <c r="K16" s="22"/>
      <c r="L16" s="22"/>
      <c r="M16" s="22"/>
      <c r="N16" s="25"/>
      <c r="O16" s="22"/>
      <c r="P16" s="23">
        <f>SUM(Table4[[#This Row],[Gasto devengado]:[Column11]])</f>
        <v>587399.41999999993</v>
      </c>
    </row>
    <row r="17" spans="1:16" ht="30.75" customHeight="1" x14ac:dyDescent="0.3">
      <c r="A17" s="18" t="s">
        <v>13</v>
      </c>
      <c r="B17" s="24">
        <v>4102000</v>
      </c>
      <c r="C17" s="24"/>
      <c r="D17" s="22">
        <v>243675.07</v>
      </c>
      <c r="E17" s="22">
        <v>66385.7</v>
      </c>
      <c r="F17" s="22">
        <v>81414.02</v>
      </c>
      <c r="G17" s="22">
        <v>94927.55</v>
      </c>
      <c r="H17" s="22">
        <v>249236.7</v>
      </c>
      <c r="I17" s="22"/>
      <c r="J17" s="22"/>
      <c r="K17" s="22"/>
      <c r="L17" s="22"/>
      <c r="M17" s="22"/>
      <c r="N17" s="22"/>
      <c r="O17" s="22"/>
      <c r="P17" s="23">
        <f>SUM(Table4[[#This Row],[Gasto devengado]:[Column11]])</f>
        <v>735639.04000000004</v>
      </c>
    </row>
    <row r="18" spans="1:16" ht="30.75" customHeight="1" x14ac:dyDescent="0.3">
      <c r="A18" s="18" t="s">
        <v>14</v>
      </c>
      <c r="B18" s="24">
        <v>26150000</v>
      </c>
      <c r="C18" s="24"/>
      <c r="D18" s="22">
        <v>2141489.06</v>
      </c>
      <c r="E18" s="22">
        <v>1490032.8</v>
      </c>
      <c r="F18" s="22">
        <v>1692832.15</v>
      </c>
      <c r="G18" s="22">
        <v>2104990.44</v>
      </c>
      <c r="H18" s="22">
        <v>2873394.39</v>
      </c>
      <c r="I18" s="22"/>
      <c r="J18" s="22"/>
      <c r="K18" s="22"/>
      <c r="L18" s="22"/>
      <c r="M18" s="22"/>
      <c r="N18" s="22"/>
      <c r="O18" s="22"/>
      <c r="P18" s="23">
        <f>SUM(Table4[[#This Row],[Gasto devengado]:[Column11]])</f>
        <v>10302738.84</v>
      </c>
    </row>
    <row r="19" spans="1:16" ht="30.75" customHeight="1" x14ac:dyDescent="0.3">
      <c r="A19" s="18" t="s">
        <v>37</v>
      </c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>SUM(Table4[[#This Row],[Gasto devengado]:[Column11]])</f>
        <v>0</v>
      </c>
    </row>
    <row r="20" spans="1:16" ht="30.75" customHeight="1" x14ac:dyDescent="0.3">
      <c r="A20" s="17" t="s">
        <v>15</v>
      </c>
      <c r="B20" s="23">
        <f>SUM(B21:B29)</f>
        <v>10360000</v>
      </c>
      <c r="C20" s="23">
        <f t="shared" ref="C20:P20" si="2">SUM(C21:C29)</f>
        <v>0</v>
      </c>
      <c r="D20" s="23">
        <f t="shared" si="2"/>
        <v>719779.5</v>
      </c>
      <c r="E20" s="23">
        <f t="shared" si="2"/>
        <v>705998.27</v>
      </c>
      <c r="F20" s="23">
        <f t="shared" si="2"/>
        <v>640048.70000000007</v>
      </c>
      <c r="G20" s="23">
        <f t="shared" si="2"/>
        <v>721601.77</v>
      </c>
      <c r="H20" s="23">
        <f t="shared" si="2"/>
        <v>685219.47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3472647.7100000004</v>
      </c>
    </row>
    <row r="21" spans="1:16" ht="30.75" customHeight="1" x14ac:dyDescent="0.3">
      <c r="A21" s="18" t="s">
        <v>16</v>
      </c>
      <c r="B21" s="24">
        <v>850000</v>
      </c>
      <c r="C21" s="24"/>
      <c r="D21" s="22">
        <v>109346.1</v>
      </c>
      <c r="E21" s="22">
        <v>18542.93</v>
      </c>
      <c r="F21" s="22">
        <v>94437.75</v>
      </c>
      <c r="G21" s="22">
        <v>22619.27</v>
      </c>
      <c r="H21" s="22">
        <v>17145.349999999999</v>
      </c>
      <c r="I21" s="22"/>
      <c r="J21" s="22"/>
      <c r="K21" s="22"/>
      <c r="L21" s="22"/>
      <c r="M21" s="22"/>
      <c r="N21" s="22"/>
      <c r="O21" s="22"/>
      <c r="P21" s="23">
        <f>SUM(Table4[[#This Row],[Gasto devengado]:[Column11]])</f>
        <v>262091.4</v>
      </c>
    </row>
    <row r="22" spans="1:16" ht="30.75" customHeight="1" x14ac:dyDescent="0.3">
      <c r="A22" s="18" t="s">
        <v>17</v>
      </c>
      <c r="B22" s="24">
        <v>1120000</v>
      </c>
      <c r="C22" s="24"/>
      <c r="D22" s="22">
        <v>33334.65</v>
      </c>
      <c r="E22" s="22">
        <v>1500</v>
      </c>
      <c r="F22" s="22">
        <v>160178</v>
      </c>
      <c r="G22" s="22"/>
      <c r="H22" s="22">
        <v>1955.67</v>
      </c>
      <c r="I22" s="22"/>
      <c r="J22" s="22"/>
      <c r="K22" s="22"/>
      <c r="L22" s="22"/>
      <c r="M22" s="22"/>
      <c r="N22" s="22"/>
      <c r="O22" s="22"/>
      <c r="P22" s="23">
        <f>SUM(Table4[[#This Row],[Gasto devengado]:[Column11]])</f>
        <v>196968.32000000001</v>
      </c>
    </row>
    <row r="23" spans="1:16" ht="30.75" customHeight="1" x14ac:dyDescent="0.3">
      <c r="A23" s="18" t="s">
        <v>18</v>
      </c>
      <c r="B23" s="24">
        <v>535000</v>
      </c>
      <c r="C23" s="24"/>
      <c r="D23" s="22">
        <v>3305.1</v>
      </c>
      <c r="E23" s="22">
        <v>905.85</v>
      </c>
      <c r="F23" s="22">
        <v>80505.63</v>
      </c>
      <c r="G23" s="22">
        <v>38773.730000000003</v>
      </c>
      <c r="H23" s="22">
        <v>2869.6</v>
      </c>
      <c r="I23" s="22"/>
      <c r="J23" s="22"/>
      <c r="K23" s="22"/>
      <c r="L23" s="22"/>
      <c r="M23" s="22"/>
      <c r="N23" s="22"/>
      <c r="O23" s="22"/>
      <c r="P23" s="23">
        <f>SUM(Table4[[#This Row],[Gasto devengado]:[Column11]])</f>
        <v>126359.91</v>
      </c>
    </row>
    <row r="24" spans="1:16" ht="30.75" customHeight="1" x14ac:dyDescent="0.3">
      <c r="A24" s="18" t="s">
        <v>19</v>
      </c>
      <c r="B24" s="22">
        <v>60000</v>
      </c>
      <c r="C24" s="24"/>
      <c r="D24" s="22">
        <v>497.25</v>
      </c>
      <c r="E24" s="22"/>
      <c r="F24" s="22"/>
      <c r="G24" s="22"/>
      <c r="H24" s="22">
        <v>4653.8100000000004</v>
      </c>
      <c r="I24" s="22"/>
      <c r="J24" s="22"/>
      <c r="K24" s="22"/>
      <c r="L24" s="22"/>
      <c r="M24" s="22"/>
      <c r="N24" s="22"/>
      <c r="O24" s="22"/>
      <c r="P24" s="23">
        <f>SUM(Table4[[#This Row],[Gasto devengado]:[Column11]])</f>
        <v>5151.0600000000004</v>
      </c>
    </row>
    <row r="25" spans="1:16" ht="30.75" customHeight="1" x14ac:dyDescent="0.3">
      <c r="A25" s="18" t="s">
        <v>20</v>
      </c>
      <c r="B25" s="24">
        <v>475000</v>
      </c>
      <c r="C25" s="24"/>
      <c r="D25" s="22">
        <v>1450</v>
      </c>
      <c r="E25" s="22">
        <v>5844.44</v>
      </c>
      <c r="F25" s="22">
        <v>14799.73</v>
      </c>
      <c r="G25" s="22">
        <v>22005.85</v>
      </c>
      <c r="H25" s="22">
        <v>26941.22</v>
      </c>
      <c r="I25" s="22"/>
      <c r="J25" s="22"/>
      <c r="K25" s="22"/>
      <c r="L25" s="22"/>
      <c r="M25" s="22"/>
      <c r="N25" s="22"/>
      <c r="O25" s="22"/>
      <c r="P25" s="23">
        <f>SUM(Table4[[#This Row],[Gasto devengado]:[Column11]])</f>
        <v>71041.239999999991</v>
      </c>
    </row>
    <row r="26" spans="1:16" ht="30.75" customHeight="1" x14ac:dyDescent="0.3">
      <c r="A26" s="18" t="s">
        <v>21</v>
      </c>
      <c r="B26" s="24">
        <v>310000</v>
      </c>
      <c r="C26" s="24"/>
      <c r="D26" s="22">
        <v>5689.02</v>
      </c>
      <c r="E26" s="22">
        <v>8930.58</v>
      </c>
      <c r="F26" s="22">
        <v>1197.8900000000001</v>
      </c>
      <c r="G26" s="22">
        <v>7228.04</v>
      </c>
      <c r="H26" s="22">
        <v>13291.72</v>
      </c>
      <c r="I26" s="22"/>
      <c r="J26" s="22"/>
      <c r="K26" s="22"/>
      <c r="L26" s="22"/>
      <c r="M26" s="22"/>
      <c r="N26" s="22"/>
      <c r="O26" s="22"/>
      <c r="P26" s="23">
        <f>SUM(Table4[[#This Row],[Gasto devengado]:[Column11]])</f>
        <v>36337.25</v>
      </c>
    </row>
    <row r="27" spans="1:16" ht="30.75" customHeight="1" x14ac:dyDescent="0.3">
      <c r="A27" s="18" t="s">
        <v>22</v>
      </c>
      <c r="B27" s="24">
        <v>3750000</v>
      </c>
      <c r="C27" s="24"/>
      <c r="D27" s="22">
        <v>562321.80000000005</v>
      </c>
      <c r="E27" s="22">
        <v>315050.71000000002</v>
      </c>
      <c r="F27" s="22">
        <v>272966.84000000003</v>
      </c>
      <c r="G27" s="22">
        <v>335631.39</v>
      </c>
      <c r="H27" s="22">
        <v>538608.93999999994</v>
      </c>
      <c r="I27" s="22"/>
      <c r="J27" s="22"/>
      <c r="K27" s="22"/>
      <c r="L27" s="22"/>
      <c r="M27" s="22"/>
      <c r="N27" s="22"/>
      <c r="O27" s="22"/>
      <c r="P27" s="23">
        <f>SUM(Table4[[#This Row],[Gasto devengado]:[Column11]])</f>
        <v>2024579.6800000002</v>
      </c>
    </row>
    <row r="28" spans="1:16" ht="30.75" customHeight="1" x14ac:dyDescent="0.3">
      <c r="A28" s="18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>SUM(Table4[[#This Row],[Gasto devengado]:[Column11]])</f>
        <v>0</v>
      </c>
    </row>
    <row r="29" spans="1:16" ht="30.75" customHeight="1" x14ac:dyDescent="0.3">
      <c r="A29" s="18" t="s">
        <v>23</v>
      </c>
      <c r="B29" s="24">
        <v>3260000</v>
      </c>
      <c r="C29" s="24"/>
      <c r="D29" s="22">
        <v>3835.58</v>
      </c>
      <c r="E29" s="22">
        <v>355223.76</v>
      </c>
      <c r="F29" s="22">
        <v>15962.86</v>
      </c>
      <c r="G29" s="22">
        <v>295343.49</v>
      </c>
      <c r="H29" s="22">
        <v>79753.16</v>
      </c>
      <c r="I29" s="22"/>
      <c r="J29" s="22"/>
      <c r="K29" s="22"/>
      <c r="L29" s="22"/>
      <c r="M29" s="22"/>
      <c r="N29" s="22"/>
      <c r="O29" s="22"/>
      <c r="P29" s="23">
        <f>SUM(Table4[[#This Row],[Gasto devengado]:[Column11]])</f>
        <v>750118.85</v>
      </c>
    </row>
    <row r="30" spans="1:16" ht="30.75" customHeight="1" x14ac:dyDescent="0.3">
      <c r="A30" s="17" t="s">
        <v>24</v>
      </c>
      <c r="B30" s="23">
        <f>SUM(B31:B37)</f>
        <v>1585000</v>
      </c>
      <c r="C30" s="23">
        <f t="shared" ref="C30:P30" si="3">SUM(C31:C37)</f>
        <v>0</v>
      </c>
      <c r="D30" s="23">
        <f t="shared" si="3"/>
        <v>0</v>
      </c>
      <c r="E30" s="23">
        <f t="shared" si="3"/>
        <v>0</v>
      </c>
      <c r="F30" s="23">
        <f t="shared" si="3"/>
        <v>52000</v>
      </c>
      <c r="G30" s="23">
        <f t="shared" si="3"/>
        <v>0</v>
      </c>
      <c r="H30" s="23">
        <f t="shared" si="3"/>
        <v>5030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57030</v>
      </c>
    </row>
    <row r="31" spans="1:16" ht="30.75" customHeight="1" x14ac:dyDescent="0.3">
      <c r="A31" s="18" t="s">
        <v>25</v>
      </c>
      <c r="B31" s="24">
        <v>1585000</v>
      </c>
      <c r="C31" s="24"/>
      <c r="D31" s="22"/>
      <c r="E31" s="22"/>
      <c r="F31" s="22">
        <v>52000</v>
      </c>
      <c r="G31" s="22"/>
      <c r="H31" s="22">
        <v>5030</v>
      </c>
      <c r="I31" s="22"/>
      <c r="J31" s="22"/>
      <c r="K31" s="22"/>
      <c r="L31" s="22"/>
      <c r="M31" s="22"/>
      <c r="N31" s="22"/>
      <c r="O31" s="22"/>
      <c r="P31" s="23">
        <f>SUM(Table4[[#This Row],[Gasto devengado]:[Column11]])</f>
        <v>57030</v>
      </c>
    </row>
    <row r="32" spans="1:16" ht="30.75" customHeight="1" x14ac:dyDescent="0.3">
      <c r="A32" s="18" t="s">
        <v>39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f>SUM(Table4[[#This Row],[Gasto devengado]:[Column11]])</f>
        <v>0</v>
      </c>
    </row>
    <row r="33" spans="1:16" ht="30.75" customHeight="1" x14ac:dyDescent="0.3">
      <c r="A33" s="18" t="s">
        <v>40</v>
      </c>
      <c r="B33" s="24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>
        <f>SUM(Table4[[#This Row],[Gasto devengado]:[Column11]])</f>
        <v>0</v>
      </c>
    </row>
    <row r="34" spans="1:16" ht="30.75" customHeight="1" x14ac:dyDescent="0.3">
      <c r="A34" s="18" t="s">
        <v>41</v>
      </c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f>SUM(Table4[[#This Row],[Gasto devengado]:[Column11]])</f>
        <v>0</v>
      </c>
    </row>
    <row r="35" spans="1:16" ht="30.75" customHeight="1" x14ac:dyDescent="0.3">
      <c r="A35" s="18" t="s">
        <v>42</v>
      </c>
      <c r="B35" s="24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>SUM(Table4[[#This Row],[Gasto devengado]:[Column11]])</f>
        <v>0</v>
      </c>
    </row>
    <row r="36" spans="1:16" ht="30.75" customHeight="1" x14ac:dyDescent="0.3">
      <c r="A36" s="18" t="s">
        <v>26</v>
      </c>
      <c r="B36" s="24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>SUM(Table4[[#This Row],[Gasto devengado]:[Column11]])</f>
        <v>0</v>
      </c>
    </row>
    <row r="37" spans="1:16" ht="30.75" customHeight="1" x14ac:dyDescent="0.3">
      <c r="A37" s="18" t="s">
        <v>43</v>
      </c>
      <c r="B37" s="24"/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>SUM(Table4[[#This Row],[Gasto devengado]:[Column11]])</f>
        <v>0</v>
      </c>
    </row>
    <row r="38" spans="1:16" ht="30.75" customHeight="1" x14ac:dyDescent="0.3">
      <c r="A38" s="17" t="s">
        <v>44</v>
      </c>
      <c r="B38" s="23">
        <f>SUM(B39:B45)</f>
        <v>0</v>
      </c>
      <c r="C38" s="23">
        <f t="shared" ref="C38:P38" si="4">SUM(C39:C45)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</row>
    <row r="39" spans="1:16" ht="30.75" customHeight="1" x14ac:dyDescent="0.3">
      <c r="A39" s="18" t="s">
        <v>45</v>
      </c>
      <c r="B39" s="24"/>
      <c r="C39" s="2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>SUM(Table4[[#This Row],[Gasto devengado]:[Column11]])</f>
        <v>0</v>
      </c>
    </row>
    <row r="40" spans="1:16" ht="30.75" customHeight="1" x14ac:dyDescent="0.3">
      <c r="A40" s="18" t="s">
        <v>46</v>
      </c>
      <c r="B40" s="24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>SUM(Table4[[#This Row],[Gasto devengado]:[Column11]])</f>
        <v>0</v>
      </c>
    </row>
    <row r="41" spans="1:16" ht="30.75" customHeight="1" x14ac:dyDescent="0.3">
      <c r="A41" s="18" t="s">
        <v>47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>SUM(Table4[[#This Row],[Gasto devengado]:[Column11]])</f>
        <v>0</v>
      </c>
    </row>
    <row r="42" spans="1:16" ht="30.75" customHeight="1" x14ac:dyDescent="0.3">
      <c r="A42" s="18" t="s">
        <v>48</v>
      </c>
      <c r="B42" s="24"/>
      <c r="C42" s="2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>SUM(Table4[[#This Row],[Gasto devengado]:[Column11]])</f>
        <v>0</v>
      </c>
    </row>
    <row r="43" spans="1:16" ht="30.75" customHeight="1" x14ac:dyDescent="0.3">
      <c r="A43" s="18" t="s">
        <v>49</v>
      </c>
      <c r="B43" s="24"/>
      <c r="C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>SUM(Table4[[#This Row],[Gasto devengado]:[Column11]])</f>
        <v>0</v>
      </c>
    </row>
    <row r="44" spans="1:16" ht="30.75" customHeight="1" x14ac:dyDescent="0.3">
      <c r="A44" s="18" t="s">
        <v>50</v>
      </c>
      <c r="B44" s="24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>SUM(Table4[[#This Row],[Gasto devengado]:[Column11]])</f>
        <v>0</v>
      </c>
    </row>
    <row r="45" spans="1:16" ht="30.75" customHeight="1" x14ac:dyDescent="0.3">
      <c r="A45" s="18" t="s">
        <v>51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>SUM(Table4[[#This Row],[Gasto devengado]:[Column11]])</f>
        <v>0</v>
      </c>
    </row>
    <row r="46" spans="1:16" ht="30.75" customHeight="1" x14ac:dyDescent="0.3">
      <c r="A46" s="17" t="s">
        <v>27</v>
      </c>
      <c r="B46" s="23">
        <f>SUM(B47:B55)</f>
        <v>11435000</v>
      </c>
      <c r="C46" s="23">
        <f t="shared" ref="C46:P46" si="5">SUM(C47:C55)</f>
        <v>0</v>
      </c>
      <c r="D46" s="23">
        <f t="shared" si="5"/>
        <v>116841.84</v>
      </c>
      <c r="E46" s="23">
        <f t="shared" si="5"/>
        <v>38541.919999999998</v>
      </c>
      <c r="F46" s="23">
        <f t="shared" si="5"/>
        <v>0</v>
      </c>
      <c r="G46" s="23">
        <f t="shared" si="5"/>
        <v>140870.81</v>
      </c>
      <c r="H46" s="23">
        <f t="shared" si="5"/>
        <v>268870.3</v>
      </c>
      <c r="I46" s="23">
        <f t="shared" si="5"/>
        <v>0</v>
      </c>
      <c r="J46" s="23">
        <f t="shared" si="5"/>
        <v>0</v>
      </c>
      <c r="K46" s="23">
        <f t="shared" si="5"/>
        <v>0</v>
      </c>
      <c r="L46" s="23">
        <f t="shared" si="5"/>
        <v>0</v>
      </c>
      <c r="M46" s="23">
        <f t="shared" si="5"/>
        <v>0</v>
      </c>
      <c r="N46" s="23">
        <f t="shared" si="5"/>
        <v>0</v>
      </c>
      <c r="O46" s="23">
        <f t="shared" si="5"/>
        <v>0</v>
      </c>
      <c r="P46" s="23">
        <f t="shared" si="5"/>
        <v>565124.87</v>
      </c>
    </row>
    <row r="47" spans="1:16" ht="30.75" customHeight="1" x14ac:dyDescent="0.3">
      <c r="A47" s="18" t="s">
        <v>28</v>
      </c>
      <c r="B47" s="24">
        <v>1140000</v>
      </c>
      <c r="C47" s="24"/>
      <c r="D47" s="22">
        <v>91326.97</v>
      </c>
      <c r="E47" s="22">
        <v>38541.919999999998</v>
      </c>
      <c r="F47" s="22"/>
      <c r="G47" s="22">
        <v>140870.81</v>
      </c>
      <c r="H47" s="22">
        <v>27747.38</v>
      </c>
      <c r="I47" s="22"/>
      <c r="J47" s="22"/>
      <c r="K47" s="22"/>
      <c r="L47" s="22"/>
      <c r="M47" s="22"/>
      <c r="N47" s="22"/>
      <c r="O47" s="22"/>
      <c r="P47" s="23">
        <f>SUM(Table4[[#This Row],[Gasto devengado]:[Column11]])</f>
        <v>298487.08</v>
      </c>
    </row>
    <row r="48" spans="1:16" ht="30.75" customHeight="1" x14ac:dyDescent="0.3">
      <c r="A48" s="18" t="s">
        <v>29</v>
      </c>
      <c r="B48" s="24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>SUM(Table4[[#This Row],[Gasto devengado]:[Column11]])</f>
        <v>0</v>
      </c>
    </row>
    <row r="49" spans="1:16" ht="30.75" customHeight="1" x14ac:dyDescent="0.3">
      <c r="A49" s="18" t="s">
        <v>30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>SUM(Table4[[#This Row],[Gasto devengado]:[Column11]])</f>
        <v>0</v>
      </c>
    </row>
    <row r="50" spans="1:16" ht="30.75" customHeight="1" x14ac:dyDescent="0.3">
      <c r="A50" s="18" t="s">
        <v>31</v>
      </c>
      <c r="B50" s="24">
        <v>9750000</v>
      </c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>SUM(Table4[[#This Row],[Gasto devengado]:[Column11]])</f>
        <v>0</v>
      </c>
    </row>
    <row r="51" spans="1:16" ht="30.75" customHeight="1" x14ac:dyDescent="0.3">
      <c r="A51" s="18" t="s">
        <v>32</v>
      </c>
      <c r="B51" s="24">
        <v>545000</v>
      </c>
      <c r="C51" s="24"/>
      <c r="D51" s="22">
        <v>25514.87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>
        <f>SUM(Table4[[#This Row],[Gasto devengado]:[Column11]])</f>
        <v>25514.87</v>
      </c>
    </row>
    <row r="52" spans="1:16" ht="30.75" customHeight="1" x14ac:dyDescent="0.3">
      <c r="A52" s="18" t="s">
        <v>52</v>
      </c>
      <c r="B52" s="24"/>
      <c r="C52" s="2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>
        <f>SUM(Table4[[#This Row],[Gasto devengado]:[Column11]])</f>
        <v>0</v>
      </c>
    </row>
    <row r="53" spans="1:16" ht="30.75" customHeight="1" x14ac:dyDescent="0.3">
      <c r="A53" s="18" t="s">
        <v>53</v>
      </c>
      <c r="B53" s="24"/>
      <c r="C53" s="2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>
        <f>SUM(Table4[[#This Row],[Gasto devengado]:[Column11]])</f>
        <v>0</v>
      </c>
    </row>
    <row r="54" spans="1:16" ht="30.75" customHeight="1" x14ac:dyDescent="0.3">
      <c r="A54" s="18" t="s">
        <v>33</v>
      </c>
      <c r="B54" s="24"/>
      <c r="C54" s="24"/>
      <c r="D54" s="22"/>
      <c r="E54" s="22"/>
      <c r="F54" s="22"/>
      <c r="G54" s="22"/>
      <c r="H54" s="22">
        <v>241122.92</v>
      </c>
      <c r="I54" s="22"/>
      <c r="J54" s="22"/>
      <c r="K54" s="22"/>
      <c r="L54" s="22"/>
      <c r="M54" s="22"/>
      <c r="N54" s="22"/>
      <c r="O54" s="22"/>
      <c r="P54" s="23">
        <f>SUM(Table4[[#This Row],[Gasto devengado]:[Column11]])</f>
        <v>241122.92</v>
      </c>
    </row>
    <row r="55" spans="1:16" ht="30.75" customHeight="1" x14ac:dyDescent="0.3">
      <c r="A55" s="18" t="s">
        <v>54</v>
      </c>
      <c r="B55" s="24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>SUM(Table4[[#This Row],[Gasto devengado]:[Column11]])</f>
        <v>0</v>
      </c>
    </row>
    <row r="56" spans="1:16" ht="30.75" customHeight="1" x14ac:dyDescent="0.3">
      <c r="A56" s="17" t="s">
        <v>55</v>
      </c>
      <c r="B56" s="23">
        <f>SUM(B57:B60)</f>
        <v>26851388</v>
      </c>
      <c r="C56" s="23">
        <f t="shared" ref="C56:P56" si="6">SUM(C57:C60)</f>
        <v>0</v>
      </c>
      <c r="D56" s="23">
        <f t="shared" si="6"/>
        <v>6692887.9000000004</v>
      </c>
      <c r="E56" s="23">
        <f t="shared" si="6"/>
        <v>3368139.35</v>
      </c>
      <c r="F56" s="23">
        <f t="shared" si="6"/>
        <v>0</v>
      </c>
      <c r="G56" s="23">
        <f t="shared" si="6"/>
        <v>0</v>
      </c>
      <c r="H56" s="23">
        <f t="shared" si="6"/>
        <v>5252171.0199999996</v>
      </c>
      <c r="I56" s="23">
        <f t="shared" si="6"/>
        <v>0</v>
      </c>
      <c r="J56" s="23">
        <f t="shared" si="6"/>
        <v>0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15313198.27</v>
      </c>
    </row>
    <row r="57" spans="1:16" ht="30.75" customHeight="1" x14ac:dyDescent="0.3">
      <c r="A57" s="18" t="s">
        <v>56</v>
      </c>
      <c r="B57" s="24">
        <v>26851388</v>
      </c>
      <c r="C57" s="24"/>
      <c r="D57" s="22">
        <v>6692887.9000000004</v>
      </c>
      <c r="E57" s="22">
        <v>3368139.35</v>
      </c>
      <c r="F57" s="22"/>
      <c r="G57" s="22"/>
      <c r="H57" s="22">
        <v>5252171.0199999996</v>
      </c>
      <c r="I57" s="22"/>
      <c r="J57" s="22"/>
      <c r="K57" s="22"/>
      <c r="L57" s="22"/>
      <c r="M57" s="22"/>
      <c r="N57" s="22"/>
      <c r="O57" s="22"/>
      <c r="P57" s="23">
        <f>SUM(Table4[[#This Row],[Gasto devengado]:[Column11]])</f>
        <v>15313198.27</v>
      </c>
    </row>
    <row r="58" spans="1:16" ht="30.75" customHeight="1" x14ac:dyDescent="0.3">
      <c r="A58" s="18" t="s">
        <v>57</v>
      </c>
      <c r="B58" s="24"/>
      <c r="C58" s="2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>SUM(Table4[[#This Row],[Gasto devengado]:[Column11]])</f>
        <v>0</v>
      </c>
    </row>
    <row r="59" spans="1:16" ht="30.75" customHeight="1" x14ac:dyDescent="0.3">
      <c r="A59" s="18" t="s">
        <v>58</v>
      </c>
      <c r="B59" s="24"/>
      <c r="C59" s="2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SUM(Table4[[#This Row],[Gasto devengado]:[Column11]])</f>
        <v>0</v>
      </c>
    </row>
    <row r="60" spans="1:16" ht="30.75" customHeight="1" x14ac:dyDescent="0.3">
      <c r="A60" s="18" t="s">
        <v>59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>SUM(Table4[[#This Row],[Gasto devengado]:[Column11]])</f>
        <v>0</v>
      </c>
    </row>
    <row r="61" spans="1:16" ht="30.75" customHeight="1" x14ac:dyDescent="0.3">
      <c r="A61" s="17" t="s">
        <v>60</v>
      </c>
      <c r="B61" s="23">
        <f>SUM(B62:B63)</f>
        <v>0</v>
      </c>
      <c r="C61" s="23">
        <f t="shared" ref="C61:P61" si="7">SUM(C62:C63)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I61" s="23">
        <f t="shared" si="7"/>
        <v>0</v>
      </c>
      <c r="J61" s="23">
        <f t="shared" si="7"/>
        <v>0</v>
      </c>
      <c r="K61" s="23">
        <f t="shared" si="7"/>
        <v>0</v>
      </c>
      <c r="L61" s="23">
        <f t="shared" si="7"/>
        <v>0</v>
      </c>
      <c r="M61" s="23">
        <f t="shared" si="7"/>
        <v>0</v>
      </c>
      <c r="N61" s="23">
        <f t="shared" si="7"/>
        <v>0</v>
      </c>
      <c r="O61" s="23">
        <f t="shared" si="7"/>
        <v>0</v>
      </c>
      <c r="P61" s="23">
        <f t="shared" si="7"/>
        <v>0</v>
      </c>
    </row>
    <row r="62" spans="1:16" ht="30.75" customHeight="1" x14ac:dyDescent="0.3">
      <c r="A62" s="18" t="s">
        <v>61</v>
      </c>
      <c r="B62" s="24"/>
      <c r="C62" s="2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>SUM(Table4[[#This Row],[Gasto devengado]:[Column11]])</f>
        <v>0</v>
      </c>
    </row>
    <row r="63" spans="1:16" ht="30.75" customHeight="1" x14ac:dyDescent="0.3">
      <c r="A63" s="18" t="s">
        <v>62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>SUM(Table4[[#This Row],[Gasto devengado]:[Column11]])</f>
        <v>0</v>
      </c>
    </row>
    <row r="64" spans="1:16" ht="30.75" customHeight="1" x14ac:dyDescent="0.3">
      <c r="A64" s="17" t="s">
        <v>63</v>
      </c>
      <c r="B64" s="23">
        <f>SUM(B65:B67)</f>
        <v>0</v>
      </c>
      <c r="C64" s="23">
        <f t="shared" ref="C64:P64" si="8">SUM(C65:C67)</f>
        <v>0</v>
      </c>
      <c r="D64" s="23">
        <f t="shared" si="8"/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8"/>
        <v>0</v>
      </c>
      <c r="J64" s="23">
        <f t="shared" si="8"/>
        <v>0</v>
      </c>
      <c r="K64" s="23">
        <f t="shared" si="8"/>
        <v>0</v>
      </c>
      <c r="L64" s="23">
        <f t="shared" si="8"/>
        <v>0</v>
      </c>
      <c r="M64" s="23">
        <f t="shared" si="8"/>
        <v>0</v>
      </c>
      <c r="N64" s="23">
        <f t="shared" si="8"/>
        <v>0</v>
      </c>
      <c r="O64" s="23">
        <f t="shared" si="8"/>
        <v>0</v>
      </c>
      <c r="P64" s="23">
        <f t="shared" si="8"/>
        <v>0</v>
      </c>
    </row>
    <row r="65" spans="1:16" ht="30.75" customHeight="1" x14ac:dyDescent="0.3">
      <c r="A65" s="18" t="s">
        <v>64</v>
      </c>
      <c r="B65" s="24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>SUM(Table4[[#This Row],[Gasto devengado]:[Column11]])</f>
        <v>0</v>
      </c>
    </row>
    <row r="66" spans="1:16" ht="30.75" customHeight="1" x14ac:dyDescent="0.3">
      <c r="A66" s="18" t="s">
        <v>65</v>
      </c>
      <c r="B66" s="24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>SUM(Table4[[#This Row],[Gasto devengado]:[Column11]])</f>
        <v>0</v>
      </c>
    </row>
    <row r="67" spans="1:16" ht="30.75" customHeight="1" x14ac:dyDescent="0.3">
      <c r="A67" s="18" t="s">
        <v>66</v>
      </c>
      <c r="B67" s="24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>SUM(Table4[[#This Row],[Gasto devengado]:[Column11]])</f>
        <v>0</v>
      </c>
    </row>
    <row r="68" spans="1:16" ht="30.75" customHeight="1" x14ac:dyDescent="0.3">
      <c r="A68" s="17" t="s">
        <v>67</v>
      </c>
      <c r="B68" s="21">
        <f>SUM(B69,B72,B75)</f>
        <v>0</v>
      </c>
      <c r="C68" s="21">
        <f t="shared" ref="C68:P68" si="9">SUM(C69,C72,C75)</f>
        <v>0</v>
      </c>
      <c r="D68" s="21">
        <f t="shared" si="9"/>
        <v>0</v>
      </c>
      <c r="E68" s="21">
        <f t="shared" si="9"/>
        <v>1683904.36</v>
      </c>
      <c r="F68" s="21">
        <f t="shared" si="9"/>
        <v>0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 t="shared" si="9"/>
        <v>0</v>
      </c>
      <c r="M68" s="21">
        <f t="shared" si="9"/>
        <v>0</v>
      </c>
      <c r="N68" s="21">
        <f t="shared" si="9"/>
        <v>0</v>
      </c>
      <c r="O68" s="21">
        <f t="shared" si="9"/>
        <v>0</v>
      </c>
      <c r="P68" s="21">
        <f t="shared" si="9"/>
        <v>0</v>
      </c>
    </row>
    <row r="69" spans="1:16" ht="30.75" customHeight="1" x14ac:dyDescent="0.3">
      <c r="A69" s="17" t="s">
        <v>68</v>
      </c>
      <c r="B69" s="23">
        <f>SUM(B70:B71)</f>
        <v>0</v>
      </c>
      <c r="C69" s="23">
        <f t="shared" ref="C69:P69" si="10">SUM(C70:C71)</f>
        <v>0</v>
      </c>
      <c r="D69" s="23">
        <f t="shared" si="10"/>
        <v>0</v>
      </c>
      <c r="E69" s="23">
        <v>1683904.36</v>
      </c>
      <c r="F69" s="23">
        <f t="shared" si="10"/>
        <v>0</v>
      </c>
      <c r="G69" s="23">
        <f t="shared" si="10"/>
        <v>0</v>
      </c>
      <c r="H69" s="23">
        <f t="shared" si="10"/>
        <v>0</v>
      </c>
      <c r="I69" s="23">
        <f t="shared" si="10"/>
        <v>0</v>
      </c>
      <c r="J69" s="23">
        <f t="shared" si="10"/>
        <v>0</v>
      </c>
      <c r="K69" s="23">
        <f t="shared" si="10"/>
        <v>0</v>
      </c>
      <c r="L69" s="23">
        <f t="shared" si="10"/>
        <v>0</v>
      </c>
      <c r="M69" s="23">
        <f t="shared" si="10"/>
        <v>0</v>
      </c>
      <c r="N69" s="23">
        <f t="shared" si="10"/>
        <v>0</v>
      </c>
      <c r="O69" s="23">
        <f t="shared" si="10"/>
        <v>0</v>
      </c>
      <c r="P69" s="23">
        <f t="shared" si="10"/>
        <v>0</v>
      </c>
    </row>
    <row r="70" spans="1:16" ht="30.75" customHeight="1" x14ac:dyDescent="0.3">
      <c r="A70" s="18" t="s">
        <v>69</v>
      </c>
      <c r="B70" s="24"/>
      <c r="C70" s="24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>
        <f>SUM(Table4[[#This Row],[Gasto devengado]:[Column11]])</f>
        <v>0</v>
      </c>
    </row>
    <row r="71" spans="1:16" ht="30.75" customHeight="1" x14ac:dyDescent="0.3">
      <c r="A71" s="18" t="s">
        <v>70</v>
      </c>
      <c r="B71" s="24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>
        <f>SUM(Table4[[#This Row],[Gasto devengado]:[Column11]])</f>
        <v>0</v>
      </c>
    </row>
    <row r="72" spans="1:16" ht="30.75" customHeight="1" x14ac:dyDescent="0.3">
      <c r="A72" s="17" t="s">
        <v>71</v>
      </c>
      <c r="B72" s="21">
        <f>SUM(B73:B74)</f>
        <v>0</v>
      </c>
      <c r="C72" s="21">
        <f t="shared" ref="C72:P72" si="11">SUM(C73:C74)</f>
        <v>0</v>
      </c>
      <c r="D72" s="21">
        <f t="shared" si="11"/>
        <v>0</v>
      </c>
      <c r="E72" s="21">
        <f t="shared" si="11"/>
        <v>0</v>
      </c>
      <c r="F72" s="21">
        <f t="shared" si="11"/>
        <v>0</v>
      </c>
      <c r="G72" s="21">
        <f t="shared" si="11"/>
        <v>0</v>
      </c>
      <c r="H72" s="21">
        <f t="shared" si="11"/>
        <v>0</v>
      </c>
      <c r="I72" s="21">
        <f t="shared" si="11"/>
        <v>0</v>
      </c>
      <c r="J72" s="21">
        <f t="shared" si="11"/>
        <v>0</v>
      </c>
      <c r="K72" s="21">
        <f t="shared" si="11"/>
        <v>0</v>
      </c>
      <c r="L72" s="21">
        <f t="shared" si="11"/>
        <v>0</v>
      </c>
      <c r="M72" s="21">
        <f t="shared" si="11"/>
        <v>0</v>
      </c>
      <c r="N72" s="21">
        <f t="shared" si="11"/>
        <v>0</v>
      </c>
      <c r="O72" s="21">
        <f t="shared" si="11"/>
        <v>0</v>
      </c>
      <c r="P72" s="21">
        <f t="shared" si="11"/>
        <v>0</v>
      </c>
    </row>
    <row r="73" spans="1:16" ht="30.75" customHeight="1" x14ac:dyDescent="0.3">
      <c r="A73" s="18" t="s">
        <v>72</v>
      </c>
      <c r="B73" s="24"/>
      <c r="C73" s="24"/>
      <c r="D73" s="24"/>
      <c r="E73" s="22"/>
      <c r="F73" s="24"/>
      <c r="G73" s="24"/>
      <c r="H73" s="22"/>
      <c r="I73" s="22"/>
      <c r="J73" s="22"/>
      <c r="K73" s="22"/>
      <c r="L73" s="22"/>
      <c r="M73" s="22"/>
      <c r="N73" s="22"/>
      <c r="O73" s="22"/>
      <c r="P73" s="23">
        <f>SUM(Table4[[#This Row],[Gasto devengado]:[Column11]])</f>
        <v>0</v>
      </c>
    </row>
    <row r="74" spans="1:16" ht="30.75" customHeight="1" x14ac:dyDescent="0.3">
      <c r="A74" s="18" t="s">
        <v>73</v>
      </c>
      <c r="B74" s="24"/>
      <c r="C74" s="24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>SUM(Table4[[#This Row],[Gasto devengado]:[Column11]])</f>
        <v>0</v>
      </c>
    </row>
    <row r="75" spans="1:16" ht="30.75" customHeight="1" x14ac:dyDescent="0.3">
      <c r="A75" s="17" t="s">
        <v>74</v>
      </c>
      <c r="B75" s="23">
        <f>B76</f>
        <v>0</v>
      </c>
      <c r="C75" s="23">
        <f t="shared" ref="C75:P75" si="12">C76</f>
        <v>0</v>
      </c>
      <c r="D75" s="23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</row>
    <row r="76" spans="1:16" ht="30.75" customHeight="1" x14ac:dyDescent="0.3">
      <c r="A76" s="18" t="s">
        <v>75</v>
      </c>
      <c r="B76" s="24"/>
      <c r="C76" s="24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>SUM(Table4[[#This Row],[Gasto devengado]:[Column11]])</f>
        <v>0</v>
      </c>
    </row>
    <row r="77" spans="1:16" ht="30.75" customHeight="1" x14ac:dyDescent="0.3">
      <c r="A77" s="20" t="s">
        <v>92</v>
      </c>
      <c r="B77" s="26">
        <f>+B56+B46+B30+B20+B10+B4</f>
        <v>179079692.09999999</v>
      </c>
      <c r="C77" s="27"/>
      <c r="D77" s="26">
        <f>+D68+D64+D61+D55+D46++D38+D30+D20++D10+D4</f>
        <v>9433549.7699999996</v>
      </c>
      <c r="E77" s="26">
        <f>+E68+E64+E61+E56+E46+E38+E30+E20+E10+E4</f>
        <v>13404501.74</v>
      </c>
      <c r="F77" s="26">
        <f t="shared" ref="F77:N77" si="13">+F68+F64+F61+F56+F46+F38+F30+F20+F10+F4</f>
        <v>9029249.6899999995</v>
      </c>
      <c r="G77" s="26">
        <f t="shared" si="13"/>
        <v>12632149.92</v>
      </c>
      <c r="H77" s="26">
        <f t="shared" si="13"/>
        <v>16187798.639999999</v>
      </c>
      <c r="I77" s="26">
        <f>+I68+I64+I61+I56+I46+I38+I30+I20+I10+I4</f>
        <v>0</v>
      </c>
      <c r="J77" s="26">
        <f>+J68+J64+J61+J56+J46+J38+J30+J20+J10+J4</f>
        <v>0</v>
      </c>
      <c r="K77" s="26">
        <f t="shared" si="13"/>
        <v>0</v>
      </c>
      <c r="L77" s="26">
        <f t="shared" si="13"/>
        <v>0</v>
      </c>
      <c r="M77" s="26">
        <f>M46+M20+M10+M4+M68</f>
        <v>0</v>
      </c>
      <c r="N77" s="26">
        <f t="shared" si="13"/>
        <v>0</v>
      </c>
      <c r="O77" s="26">
        <f>+O4+O10+O20+O38+O46+O56+O61+O64+O68+O72+O75</f>
        <v>0</v>
      </c>
      <c r="P77" s="26">
        <f>+P68+P61+P56+P46+P38+P30+P20+P10+P4</f>
        <v>65696233.299999997</v>
      </c>
    </row>
    <row r="78" spans="1:16" ht="17.25" thickBot="1" x14ac:dyDescent="0.35">
      <c r="A78" s="2"/>
      <c r="B78" s="12"/>
      <c r="P78" s="8">
        <f t="shared" ref="P78" si="14">+O78+N78+M78+L78+K78+J78+I78+H78+G78++F78+E78+D78</f>
        <v>0</v>
      </c>
    </row>
    <row r="79" spans="1:16" ht="30" customHeight="1" thickBot="1" x14ac:dyDescent="0.35">
      <c r="A79" s="29" t="s">
        <v>95</v>
      </c>
      <c r="B79" s="30"/>
      <c r="P79" s="8"/>
    </row>
    <row r="80" spans="1:16" ht="45" customHeight="1" thickBot="1" x14ac:dyDescent="0.35">
      <c r="A80" s="31" t="s">
        <v>96</v>
      </c>
      <c r="B80" s="32"/>
      <c r="P80" s="8"/>
    </row>
    <row r="81" spans="1:16" ht="64.5" customHeight="1" thickBot="1" x14ac:dyDescent="0.35">
      <c r="A81" s="33" t="s">
        <v>97</v>
      </c>
      <c r="B81" s="34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B84" s="14"/>
      <c r="C84" s="10"/>
      <c r="P84" s="8"/>
    </row>
    <row r="85" spans="1:16" x14ac:dyDescent="0.3">
      <c r="A85" s="11" t="s">
        <v>89</v>
      </c>
      <c r="B85" s="15"/>
      <c r="C85" s="11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2022-06-13T17:03:48Z</cp:lastPrinted>
  <dcterms:created xsi:type="dcterms:W3CDTF">2018-04-17T18:57:16Z</dcterms:created>
  <dcterms:modified xsi:type="dcterms:W3CDTF">2022-06-13T17:03:52Z</dcterms:modified>
</cp:coreProperties>
</file>