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sibelr\Desktop\MAYO 2023\"/>
    </mc:Choice>
  </mc:AlternateContent>
  <xr:revisionPtr revIDLastSave="0" documentId="13_ncr:1_{45116D0E-DF08-4976-ACFA-0DC32A187307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I10" i="9"/>
  <c r="F30" i="9"/>
  <c r="F20" i="9"/>
  <c r="F10" i="9"/>
  <c r="F4" i="9"/>
  <c r="E58" i="9" l="1"/>
  <c r="E57" i="9"/>
  <c r="E54" i="9"/>
  <c r="E51" i="9"/>
  <c r="E50" i="9"/>
  <c r="E47" i="9"/>
  <c r="E31" i="9"/>
  <c r="E29" i="9"/>
  <c r="E27" i="9"/>
  <c r="E26" i="9"/>
  <c r="E25" i="9"/>
  <c r="E24" i="9"/>
  <c r="E23" i="9"/>
  <c r="E22" i="9"/>
  <c r="E21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B61" i="9"/>
  <c r="B75" i="9"/>
  <c r="B4" i="9"/>
  <c r="B72" i="9" l="1"/>
  <c r="B30" i="9"/>
  <c r="B56" i="9"/>
  <c r="B20" i="9"/>
  <c r="B69" i="9"/>
  <c r="B68" i="9" s="1"/>
  <c r="B64" i="9"/>
  <c r="B46" i="9"/>
  <c r="B10" i="9"/>
  <c r="Q78" i="9"/>
  <c r="Q76" i="9"/>
  <c r="Q75" i="9" s="1"/>
  <c r="P75" i="9"/>
  <c r="O75" i="9"/>
  <c r="N75" i="9"/>
  <c r="M75" i="9"/>
  <c r="L75" i="9"/>
  <c r="K75" i="9"/>
  <c r="J75" i="9"/>
  <c r="I75" i="9"/>
  <c r="H75" i="9"/>
  <c r="G75" i="9"/>
  <c r="F75" i="9"/>
  <c r="E75" i="9"/>
  <c r="C75" i="9"/>
  <c r="Q74" i="9"/>
  <c r="Q73" i="9"/>
  <c r="Q72" i="9" s="1"/>
  <c r="P72" i="9"/>
  <c r="O72" i="9"/>
  <c r="N72" i="9"/>
  <c r="M72" i="9"/>
  <c r="L72" i="9"/>
  <c r="K72" i="9"/>
  <c r="J72" i="9"/>
  <c r="I72" i="9"/>
  <c r="H72" i="9"/>
  <c r="G72" i="9"/>
  <c r="F72" i="9"/>
  <c r="E72" i="9"/>
  <c r="C72" i="9"/>
  <c r="Q71" i="9"/>
  <c r="Q70" i="9"/>
  <c r="P69" i="9"/>
  <c r="O69" i="9"/>
  <c r="N69" i="9"/>
  <c r="M69" i="9"/>
  <c r="L69" i="9"/>
  <c r="K69" i="9"/>
  <c r="J69" i="9"/>
  <c r="J68" i="9" s="1"/>
  <c r="I69" i="9"/>
  <c r="H69" i="9"/>
  <c r="G69" i="9"/>
  <c r="E69" i="9"/>
  <c r="C69" i="9"/>
  <c r="F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C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Q60" i="9"/>
  <c r="Q59" i="9"/>
  <c r="Q58" i="9"/>
  <c r="Q57" i="9"/>
  <c r="P56" i="9"/>
  <c r="O56" i="9"/>
  <c r="N56" i="9"/>
  <c r="M56" i="9"/>
  <c r="L56" i="9"/>
  <c r="K56" i="9"/>
  <c r="J56" i="9"/>
  <c r="I56" i="9"/>
  <c r="H56" i="9"/>
  <c r="G56" i="9"/>
  <c r="F56" i="9"/>
  <c r="E56" i="9"/>
  <c r="C56" i="9"/>
  <c r="Q55" i="9"/>
  <c r="Q54" i="9"/>
  <c r="Q53" i="9"/>
  <c r="Q52" i="9"/>
  <c r="P46" i="9"/>
  <c r="Q50" i="9"/>
  <c r="Q49" i="9"/>
  <c r="Q48" i="9"/>
  <c r="Q47" i="9"/>
  <c r="O46" i="9"/>
  <c r="N46" i="9"/>
  <c r="M46" i="9"/>
  <c r="L46" i="9"/>
  <c r="K46" i="9"/>
  <c r="J46" i="9"/>
  <c r="I46" i="9"/>
  <c r="H46" i="9"/>
  <c r="G46" i="9"/>
  <c r="F46" i="9"/>
  <c r="E46" i="9"/>
  <c r="C46" i="9"/>
  <c r="Q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F38" i="9"/>
  <c r="E38" i="9"/>
  <c r="C38" i="9"/>
  <c r="P30" i="9"/>
  <c r="O30" i="9"/>
  <c r="N30" i="9"/>
  <c r="M30" i="9"/>
  <c r="L30" i="9"/>
  <c r="K30" i="9"/>
  <c r="J30" i="9"/>
  <c r="I30" i="9"/>
  <c r="H30" i="9"/>
  <c r="G30" i="9"/>
  <c r="E30" i="9"/>
  <c r="C30" i="9"/>
  <c r="Q29" i="9"/>
  <c r="Q28" i="9"/>
  <c r="Q26" i="9"/>
  <c r="Q25" i="9"/>
  <c r="Q24" i="9"/>
  <c r="Q23" i="9"/>
  <c r="Q22" i="9"/>
  <c r="Q21" i="9"/>
  <c r="O20" i="9"/>
  <c r="N20" i="9"/>
  <c r="M20" i="9"/>
  <c r="L20" i="9"/>
  <c r="K20" i="9"/>
  <c r="J20" i="9"/>
  <c r="H20" i="9"/>
  <c r="G20" i="9"/>
  <c r="E20" i="9"/>
  <c r="C20" i="9"/>
  <c r="Q19" i="9"/>
  <c r="O10" i="9"/>
  <c r="Q17" i="9"/>
  <c r="Q16" i="9"/>
  <c r="Q15" i="9"/>
  <c r="Q14" i="9"/>
  <c r="Q13" i="9"/>
  <c r="Q11" i="9"/>
  <c r="N10" i="9"/>
  <c r="M10" i="9"/>
  <c r="L10" i="9"/>
  <c r="K10" i="9"/>
  <c r="J10" i="9"/>
  <c r="H10" i="9"/>
  <c r="G10" i="9"/>
  <c r="E10" i="9"/>
  <c r="C10" i="9"/>
  <c r="Q8" i="9"/>
  <c r="Q7" i="9"/>
  <c r="Q6" i="9"/>
  <c r="O4" i="9"/>
  <c r="N4" i="9"/>
  <c r="M4" i="9"/>
  <c r="L4" i="9"/>
  <c r="K4" i="9"/>
  <c r="J4" i="9"/>
  <c r="H4" i="9"/>
  <c r="G4" i="9"/>
  <c r="E4" i="9"/>
  <c r="C4" i="9"/>
  <c r="N68" i="9" l="1"/>
  <c r="K68" i="9"/>
  <c r="L68" i="9"/>
  <c r="L77" i="9" s="1"/>
  <c r="C68" i="9"/>
  <c r="I68" i="9"/>
  <c r="B77" i="9"/>
  <c r="Q69" i="9"/>
  <c r="Q68" i="9" s="1"/>
  <c r="Q64" i="9"/>
  <c r="C77" i="9"/>
  <c r="E68" i="9"/>
  <c r="E77" i="9" s="1"/>
  <c r="M68" i="9"/>
  <c r="M77" i="9" s="1"/>
  <c r="H68" i="9"/>
  <c r="H77" i="9" s="1"/>
  <c r="P68" i="9"/>
  <c r="G68" i="9"/>
  <c r="G77" i="9" s="1"/>
  <c r="O68" i="9"/>
  <c r="O77" i="9" s="1"/>
  <c r="Q30" i="9"/>
  <c r="Q61" i="9"/>
  <c r="Q56" i="9"/>
  <c r="Q38" i="9"/>
  <c r="J77" i="9"/>
  <c r="F77" i="9"/>
  <c r="K77" i="9"/>
  <c r="N77" i="9"/>
  <c r="Q51" i="9"/>
  <c r="Q46" i="9" s="1"/>
  <c r="Q9" i="9" l="1"/>
  <c r="P20" i="9" l="1"/>
  <c r="P10" i="9"/>
  <c r="Q18" i="9"/>
  <c r="Q5" i="9" l="1"/>
  <c r="Q4" i="9" s="1"/>
  <c r="P4" i="9"/>
  <c r="P77" i="9" s="1"/>
  <c r="Q12" i="9" l="1"/>
  <c r="Q10" i="9" s="1"/>
  <c r="I20" i="9" l="1"/>
  <c r="I77" i="9" s="1"/>
  <c r="Q27" i="9"/>
  <c r="Q20" i="9" s="1"/>
  <c r="Q77" i="9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<sst xmlns="http://schemas.openxmlformats.org/spreadsheetml/2006/main" count="101" uniqueCount="101">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</sst>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9"/>
      <tableStyleElement type="totalRow" dxfId="38"/>
      <tableStyleElement type="firstRowStripe" dxfId="37"/>
      <tableStyleElement type="secondRowStripe" dxfId="3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Q77" headerRowCount="0" totalsRowShown="0" headerRowDxfId="35" dataDxfId="34">
  <tableColumns count="17">
    <tableColumn id="1" xr3:uid="{F47E7F4B-BA1C-48B6-A21C-853D5DFFB311}" name="DETALLE" headerRowDxfId="33" dataDxfId="32"/>
    <tableColumn id="17" xr3:uid="{32097C74-EABE-49DD-8251-67C128792061}" name="Columna1" headerRowDxfId="31" dataDxfId="30" dataCellStyle="Moneda"/>
    <tableColumn id="3" xr3:uid="{E20B3F64-99B8-4295-8C21-881121F9781C}" name="Presupuesto Modificado" headerRowDxfId="29" dataDxfId="28"/>
    <tableColumn id="2" xr3:uid="{575EAE4A-A47E-4109-8745-238DF2F84898}" name="Columna2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C110"/>
  <sheetViews>
    <sheetView showGridLines="0" tabSelected="1" view="pageLayout" topLeftCell="A38" zoomScale="70" zoomScaleNormal="70" zoomScaleSheetLayoutView="40" zoomScalePageLayoutView="70" workbookViewId="0">
      <selection activeCell="K5" sqref="K5"/>
    </sheetView>
  </sheetViews>
  <sheetFormatPr baseColWidth="10" defaultColWidth="9.140625" defaultRowHeight="16.5" x14ac:dyDescent="0.3"/>
  <cols>
    <col min="1" max="1" width="81.7109375" style="4" customWidth="1"/>
    <col min="2" max="2" width="25.85546875" style="12" customWidth="1"/>
    <col min="3" max="3" width="25.85546875" style="4" hidden="1" customWidth="1"/>
    <col min="4" max="4" width="25.85546875" style="4" customWidth="1"/>
    <col min="5" max="6" width="18.28515625" style="4" bestFit="1" customWidth="1"/>
    <col min="7" max="8" width="17.42578125" style="4" customWidth="1"/>
    <col min="9" max="9" width="18.28515625" style="4" bestFit="1" customWidth="1"/>
    <col min="10" max="16" width="17.42578125" style="4" customWidth="1"/>
    <col min="17" max="17" width="25.85546875" style="4" customWidth="1"/>
    <col min="18" max="18" width="96.7109375" style="4" bestFit="1" customWidth="1"/>
    <col min="19" max="19" width="9.140625" style="4"/>
    <col min="20" max="21" width="6.5703125" style="4" bestFit="1" customWidth="1"/>
    <col min="22" max="23" width="6.140625" style="4" bestFit="1" customWidth="1"/>
    <col min="24" max="25" width="6.5703125" style="4" bestFit="1" customWidth="1"/>
    <col min="26" max="27" width="6" style="4" bestFit="1" customWidth="1"/>
    <col min="28" max="29" width="7" style="4" bestFit="1" customWidth="1"/>
    <col min="30" max="16384" width="9.140625" style="4"/>
  </cols>
  <sheetData>
    <row r="1" spans="1:29" ht="30.75" customHeight="1" x14ac:dyDescent="0.3">
      <c r="A1" s="14" t="s">
        <v>88</v>
      </c>
      <c r="B1" s="1" t="s">
        <v>95</v>
      </c>
      <c r="C1" s="1" t="s">
        <v>34</v>
      </c>
      <c r="D1" s="1" t="s">
        <v>98</v>
      </c>
      <c r="E1" s="29" t="s">
        <v>91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</row>
    <row r="2" spans="1:29" ht="30.75" customHeight="1" x14ac:dyDescent="0.3">
      <c r="A2" s="14"/>
      <c r="B2" s="1"/>
      <c r="C2" s="1"/>
      <c r="D2" s="1" t="s">
        <v>99</v>
      </c>
      <c r="E2" s="14" t="s">
        <v>75</v>
      </c>
      <c r="F2" s="14" t="s">
        <v>76</v>
      </c>
      <c r="G2" s="14" t="s">
        <v>77</v>
      </c>
      <c r="H2" s="14" t="s">
        <v>78</v>
      </c>
      <c r="I2" s="14" t="s">
        <v>79</v>
      </c>
      <c r="J2" s="14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14" t="s">
        <v>86</v>
      </c>
      <c r="Q2" s="14" t="s">
        <v>94</v>
      </c>
      <c r="AB2" s="5"/>
      <c r="AC2" s="5"/>
    </row>
    <row r="3" spans="1:29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.75" customHeight="1" x14ac:dyDescent="0.3">
      <c r="A4" s="15" t="s">
        <v>1</v>
      </c>
      <c r="B4" s="21">
        <f>SUM(B5:B9)</f>
        <v>98367400</v>
      </c>
      <c r="C4" s="21">
        <f t="shared" ref="C4:Q4" si="0">SUM(C5:C9)</f>
        <v>0</v>
      </c>
      <c r="D4" s="21">
        <v>0</v>
      </c>
      <c r="E4" s="21">
        <f t="shared" si="0"/>
        <v>5825899.5</v>
      </c>
      <c r="F4" s="21">
        <f t="shared" ref="F4" si="1">SUM(F5:F9)</f>
        <v>5732676.8299999991</v>
      </c>
      <c r="G4" s="21">
        <f t="shared" si="0"/>
        <v>6575840.0899999989</v>
      </c>
      <c r="H4" s="21">
        <f t="shared" si="0"/>
        <v>9876033.790000001</v>
      </c>
      <c r="I4" s="21">
        <f>SUM(I5:I9)</f>
        <v>5929090.1400000006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33939540.350000001</v>
      </c>
      <c r="T4" s="7"/>
    </row>
    <row r="5" spans="1:29" ht="30.75" customHeight="1" x14ac:dyDescent="0.3">
      <c r="A5" s="16" t="s">
        <v>2</v>
      </c>
      <c r="B5" s="22">
        <v>64324000</v>
      </c>
      <c r="C5" s="22"/>
      <c r="D5" s="22"/>
      <c r="E5" s="20">
        <f>+'[1]Hoja de Trabajo'!$G$7</f>
        <v>4173083.74</v>
      </c>
      <c r="F5" s="20">
        <v>4054352.9499999997</v>
      </c>
      <c r="G5" s="20">
        <v>4702692.2899999991</v>
      </c>
      <c r="H5" s="20">
        <v>4483255.9700000007</v>
      </c>
      <c r="I5" s="20">
        <v>4515818.1300000008</v>
      </c>
      <c r="J5" s="20"/>
      <c r="K5" s="20"/>
      <c r="L5" s="20"/>
      <c r="M5" s="20"/>
      <c r="N5" s="20"/>
      <c r="O5" s="20"/>
      <c r="P5" s="20"/>
      <c r="Q5" s="21">
        <f>SUM(Table423[[#This Row],[Gasto devengado]:[Column11]])</f>
        <v>21929203.079999998</v>
      </c>
    </row>
    <row r="6" spans="1:29" ht="30.75" customHeight="1" x14ac:dyDescent="0.3">
      <c r="A6" s="16" t="s">
        <v>3</v>
      </c>
      <c r="B6" s="22">
        <v>17366000</v>
      </c>
      <c r="C6" s="22"/>
      <c r="D6" s="22"/>
      <c r="E6" s="20">
        <f>+'[1]Hoja de Trabajo'!$G$18</f>
        <v>673701.62</v>
      </c>
      <c r="F6" s="20">
        <v>633250</v>
      </c>
      <c r="G6" s="20">
        <v>863641.63</v>
      </c>
      <c r="H6" s="20">
        <v>4666430.66</v>
      </c>
      <c r="I6" s="20">
        <v>688379.03</v>
      </c>
      <c r="J6" s="20"/>
      <c r="K6" s="20"/>
      <c r="L6" s="20"/>
      <c r="M6" s="20"/>
      <c r="N6" s="20"/>
      <c r="O6" s="20"/>
      <c r="P6" s="20"/>
      <c r="Q6" s="21">
        <f>SUM(Table423[[#This Row],[Gasto devengado]:[Column11]])</f>
        <v>7525402.9400000004</v>
      </c>
    </row>
    <row r="7" spans="1:29" ht="30.75" customHeight="1" x14ac:dyDescent="0.3">
      <c r="A7" s="16" t="s">
        <v>35</v>
      </c>
      <c r="B7" s="22">
        <v>1500000</v>
      </c>
      <c r="C7" s="22"/>
      <c r="D7" s="22"/>
      <c r="E7" s="20">
        <f>+'[1]Hoja de Trabajo'!$G$24</f>
        <v>0</v>
      </c>
      <c r="F7" s="20">
        <v>0</v>
      </c>
      <c r="G7" s="20">
        <v>286317.5</v>
      </c>
      <c r="H7" s="20"/>
      <c r="I7" s="20">
        <v>0</v>
      </c>
      <c r="J7" s="20"/>
      <c r="K7" s="20"/>
      <c r="L7" s="20"/>
      <c r="M7" s="20"/>
      <c r="N7" s="20"/>
      <c r="O7" s="20"/>
      <c r="P7" s="20"/>
      <c r="Q7" s="21">
        <f>SUM(Table423[[#This Row],[Gasto devengado]:[Column11]])</f>
        <v>286317.5</v>
      </c>
    </row>
    <row r="8" spans="1:29" ht="30.75" customHeight="1" x14ac:dyDescent="0.3">
      <c r="A8" s="16" t="s">
        <v>4</v>
      </c>
      <c r="B8" s="22">
        <v>7000000</v>
      </c>
      <c r="C8" s="22"/>
      <c r="D8" s="22"/>
      <c r="E8" s="20">
        <f>+'[1]Hoja de Trabajo'!$G$27</f>
        <v>0</v>
      </c>
      <c r="F8" s="20">
        <v>45000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>
        <f>SUM(Table423[[#This Row],[Gasto devengado]:[Column11]])</f>
        <v>45000</v>
      </c>
    </row>
    <row r="9" spans="1:29" ht="30.75" customHeight="1" x14ac:dyDescent="0.3">
      <c r="A9" s="16" t="s">
        <v>5</v>
      </c>
      <c r="B9" s="22">
        <v>8177400</v>
      </c>
      <c r="C9" s="22"/>
      <c r="D9" s="22"/>
      <c r="E9" s="20">
        <f>+'[1]Hoja de Trabajo'!$G$30</f>
        <v>979114.14</v>
      </c>
      <c r="F9" s="20">
        <v>1000073.88</v>
      </c>
      <c r="G9" s="20">
        <v>723188.67</v>
      </c>
      <c r="H9" s="20">
        <v>726347.16</v>
      </c>
      <c r="I9" s="20">
        <v>724892.98</v>
      </c>
      <c r="J9" s="20"/>
      <c r="K9" s="20"/>
      <c r="L9" s="20"/>
      <c r="M9" s="20"/>
      <c r="N9" s="20"/>
      <c r="O9" s="20"/>
      <c r="P9" s="20"/>
      <c r="Q9" s="21">
        <f>SUM(Table423[[#This Row],[Gasto devengado]:[Column11]])</f>
        <v>4153616.83</v>
      </c>
    </row>
    <row r="10" spans="1:29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Q10" si="3">SUM(C11:C19)</f>
        <v>0</v>
      </c>
      <c r="D10" s="21">
        <v>0</v>
      </c>
      <c r="E10" s="21">
        <f t="shared" si="3"/>
        <v>4476886.6000000006</v>
      </c>
      <c r="F10" s="21">
        <f>SUM(F11:F19)</f>
        <v>7524783.9299999997</v>
      </c>
      <c r="G10" s="21">
        <f t="shared" si="3"/>
        <v>2683932.83</v>
      </c>
      <c r="H10" s="21">
        <f t="shared" si="3"/>
        <v>1844941.2100000002</v>
      </c>
      <c r="I10" s="21">
        <f>SUM(I11:I19)</f>
        <v>3391956.26</v>
      </c>
      <c r="J10" s="21">
        <f t="shared" si="3"/>
        <v>0</v>
      </c>
      <c r="K10" s="21">
        <f t="shared" si="3"/>
        <v>0</v>
      </c>
      <c r="L10" s="21">
        <f t="shared" si="3"/>
        <v>0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19922500.829999998</v>
      </c>
    </row>
    <row r="11" spans="1:29" ht="30.75" customHeight="1" x14ac:dyDescent="0.3">
      <c r="A11" s="16" t="s">
        <v>7</v>
      </c>
      <c r="B11" s="22">
        <v>1901864</v>
      </c>
      <c r="C11" s="22"/>
      <c r="D11" s="22"/>
      <c r="E11" s="20">
        <f>+'[1]Hoja de Trabajo'!$G$33</f>
        <v>190348.16</v>
      </c>
      <c r="F11" s="20">
        <v>154396.15999999997</v>
      </c>
      <c r="G11" s="20">
        <v>217111.32</v>
      </c>
      <c r="H11" s="20">
        <v>157926.06</v>
      </c>
      <c r="I11" s="20">
        <v>235630.99</v>
      </c>
      <c r="J11" s="20"/>
      <c r="K11" s="20"/>
      <c r="L11" s="20"/>
      <c r="M11" s="20"/>
      <c r="N11" s="20"/>
      <c r="O11" s="20"/>
      <c r="P11" s="20"/>
      <c r="Q11" s="21">
        <f>SUM(Table423[[#This Row],[Gasto devengado]:[Column11]])</f>
        <v>955412.69</v>
      </c>
    </row>
    <row r="12" spans="1:29" ht="30.75" customHeight="1" x14ac:dyDescent="0.3">
      <c r="A12" s="16" t="s">
        <v>8</v>
      </c>
      <c r="B12" s="22">
        <v>320000</v>
      </c>
      <c r="C12" s="22"/>
      <c r="D12" s="22"/>
      <c r="E12" s="20">
        <f>+'[1]Hoja de Trabajo'!$G$40</f>
        <v>100</v>
      </c>
      <c r="F12" s="20">
        <v>3994.75</v>
      </c>
      <c r="G12" s="20">
        <v>4560.37</v>
      </c>
      <c r="H12" s="20"/>
      <c r="I12" s="20">
        <v>4222.29</v>
      </c>
      <c r="J12" s="20"/>
      <c r="K12" s="20"/>
      <c r="L12" s="20"/>
      <c r="M12" s="20"/>
      <c r="N12" s="20"/>
      <c r="O12" s="20"/>
      <c r="P12" s="20"/>
      <c r="Q12" s="21">
        <f>SUM(Table423[[#This Row],[Gasto devengado]:[Column11]])</f>
        <v>12877.41</v>
      </c>
    </row>
    <row r="13" spans="1:29" ht="30.75" customHeight="1" x14ac:dyDescent="0.3">
      <c r="A13" s="16" t="s">
        <v>9</v>
      </c>
      <c r="B13" s="22">
        <v>1750000</v>
      </c>
      <c r="C13" s="22"/>
      <c r="D13" s="22"/>
      <c r="E13" s="20">
        <f>+'[1]Hoja de Trabajo'!$G$42</f>
        <v>0</v>
      </c>
      <c r="F13" s="20">
        <v>532847.5</v>
      </c>
      <c r="G13" s="20"/>
      <c r="H13" s="20"/>
      <c r="I13" s="20">
        <v>138600</v>
      </c>
      <c r="J13" s="20"/>
      <c r="K13" s="20"/>
      <c r="L13" s="20"/>
      <c r="M13" s="20"/>
      <c r="N13" s="20"/>
      <c r="O13" s="20"/>
      <c r="P13" s="20"/>
      <c r="Q13" s="21">
        <f>SUM(Table423[[#This Row],[Gasto devengado]:[Column11]])</f>
        <v>671447.5</v>
      </c>
    </row>
    <row r="14" spans="1:29" ht="30.75" customHeight="1" x14ac:dyDescent="0.3">
      <c r="A14" s="16" t="s">
        <v>10</v>
      </c>
      <c r="B14" s="22">
        <v>1145000</v>
      </c>
      <c r="C14" s="22"/>
      <c r="D14" s="22"/>
      <c r="E14" s="20">
        <f>+'[1]Hoja de Trabajo'!$G$44</f>
        <v>648</v>
      </c>
      <c r="F14" s="20">
        <v>13650.82</v>
      </c>
      <c r="G14" s="20">
        <v>14290.58</v>
      </c>
      <c r="H14" s="20">
        <v>1579.34</v>
      </c>
      <c r="I14" s="20">
        <v>2010.8</v>
      </c>
      <c r="J14" s="20"/>
      <c r="K14" s="20"/>
      <c r="L14" s="20"/>
      <c r="M14" s="20"/>
      <c r="N14" s="20"/>
      <c r="O14" s="20"/>
      <c r="P14" s="20"/>
      <c r="Q14" s="21">
        <f>SUM(Table423[[#This Row],[Gasto devengado]:[Column11]])</f>
        <v>32179.54</v>
      </c>
    </row>
    <row r="15" spans="1:29" ht="30.75" customHeight="1" x14ac:dyDescent="0.3">
      <c r="A15" s="16" t="s">
        <v>11</v>
      </c>
      <c r="B15" s="22">
        <v>220000</v>
      </c>
      <c r="C15" s="22"/>
      <c r="D15" s="22"/>
      <c r="E15" s="20">
        <f>+'[1]Hoja de Trabajo'!$G$48</f>
        <v>0</v>
      </c>
      <c r="F15" s="20">
        <v>0</v>
      </c>
      <c r="G15" s="20">
        <v>0</v>
      </c>
      <c r="H15" s="20">
        <v>3080</v>
      </c>
      <c r="I15" s="20"/>
      <c r="J15" s="20"/>
      <c r="K15" s="20"/>
      <c r="L15" s="20"/>
      <c r="M15" s="20"/>
      <c r="N15" s="20"/>
      <c r="O15" s="20"/>
      <c r="P15" s="20"/>
      <c r="Q15" s="21">
        <f>SUM(Table423[[#This Row],[Gasto devengado]:[Column11]])</f>
        <v>3080</v>
      </c>
    </row>
    <row r="16" spans="1:29" ht="30.75" customHeight="1" x14ac:dyDescent="0.3">
      <c r="A16" s="16" t="s">
        <v>12</v>
      </c>
      <c r="B16" s="22">
        <v>1430000</v>
      </c>
      <c r="C16" s="22"/>
      <c r="D16" s="22"/>
      <c r="E16" s="20">
        <f>+'[1]Hoja de Trabajo'!$G$54</f>
        <v>71473.01999999999</v>
      </c>
      <c r="F16" s="20">
        <v>68692.070000000007</v>
      </c>
      <c r="G16" s="20">
        <v>138187.91</v>
      </c>
      <c r="H16" s="20">
        <v>130911.42</v>
      </c>
      <c r="I16" s="20">
        <v>224786.49000000002</v>
      </c>
      <c r="J16" s="20"/>
      <c r="K16" s="20"/>
      <c r="L16" s="20"/>
      <c r="M16" s="20"/>
      <c r="N16" s="20"/>
      <c r="O16" s="23"/>
      <c r="P16" s="20"/>
      <c r="Q16" s="21">
        <f>SUM(Table423[[#This Row],[Gasto devengado]:[Column11]])</f>
        <v>634050.91</v>
      </c>
    </row>
    <row r="17" spans="1:17" ht="30.75" customHeight="1" x14ac:dyDescent="0.3">
      <c r="A17" s="16" t="s">
        <v>13</v>
      </c>
      <c r="B17" s="22">
        <v>1880000</v>
      </c>
      <c r="C17" s="22"/>
      <c r="D17" s="22"/>
      <c r="E17" s="20">
        <f>+'[1]Hoja de Trabajo'!$G$57</f>
        <v>67189.31</v>
      </c>
      <c r="F17" s="20">
        <v>105283.52</v>
      </c>
      <c r="G17" s="20">
        <v>364347.41000000003</v>
      </c>
      <c r="H17" s="20">
        <v>73756.2</v>
      </c>
      <c r="I17" s="20">
        <v>43876.479999999996</v>
      </c>
      <c r="J17" s="20"/>
      <c r="K17" s="20"/>
      <c r="L17" s="20"/>
      <c r="M17" s="20"/>
      <c r="N17" s="20"/>
      <c r="O17" s="20"/>
      <c r="P17" s="20"/>
      <c r="Q17" s="21">
        <f>SUM(Table423[[#This Row],[Gasto devengado]:[Column11]])</f>
        <v>654452.91999999993</v>
      </c>
    </row>
    <row r="18" spans="1:17" ht="30.75" customHeight="1" x14ac:dyDescent="0.3">
      <c r="A18" s="16" t="s">
        <v>14</v>
      </c>
      <c r="B18" s="22">
        <v>26361492</v>
      </c>
      <c r="C18" s="22"/>
      <c r="D18" s="22"/>
      <c r="E18" s="20">
        <f>+'[1]Hoja de Trabajo'!$G$67</f>
        <v>4147128.1100000008</v>
      </c>
      <c r="F18" s="20">
        <v>6645919.1100000003</v>
      </c>
      <c r="G18" s="20">
        <v>1945435.24</v>
      </c>
      <c r="H18" s="20">
        <v>1477688.1900000002</v>
      </c>
      <c r="I18" s="20">
        <v>2742829.21</v>
      </c>
      <c r="J18" s="20"/>
      <c r="K18" s="20"/>
      <c r="L18" s="20"/>
      <c r="M18" s="20"/>
      <c r="N18" s="20"/>
      <c r="O18" s="20"/>
      <c r="P18" s="20"/>
      <c r="Q18" s="21">
        <f>SUM(Table423[[#This Row],[Gasto devengado]:[Column11]])</f>
        <v>16958999.859999999</v>
      </c>
    </row>
    <row r="19" spans="1:17" ht="30.75" customHeight="1" x14ac:dyDescent="0.3">
      <c r="A19" s="16" t="s">
        <v>36</v>
      </c>
      <c r="B19" s="22">
        <v>0</v>
      </c>
      <c r="C19" s="22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>
        <f>SUM(Table423[[#This Row],[Gasto devengado]:[Column11]])</f>
        <v>0</v>
      </c>
    </row>
    <row r="20" spans="1:17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Q20" si="5">SUM(C21:C29)</f>
        <v>0</v>
      </c>
      <c r="D20" s="21">
        <v>0</v>
      </c>
      <c r="E20" s="21">
        <f t="shared" si="5"/>
        <v>380339.62</v>
      </c>
      <c r="F20" s="21">
        <f>SUM(F21:F29)</f>
        <v>887268.86999999988</v>
      </c>
      <c r="G20" s="21">
        <f t="shared" si="5"/>
        <v>613264.72</v>
      </c>
      <c r="H20" s="21">
        <f t="shared" si="5"/>
        <v>871984.11</v>
      </c>
      <c r="I20" s="21">
        <f t="shared" si="5"/>
        <v>690438.57000000007</v>
      </c>
      <c r="J20" s="21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3443295.8899999997</v>
      </c>
    </row>
    <row r="21" spans="1:17" ht="30.75" customHeight="1" x14ac:dyDescent="0.3">
      <c r="A21" s="16" t="s">
        <v>16</v>
      </c>
      <c r="B21" s="22">
        <v>690000</v>
      </c>
      <c r="C21" s="22"/>
      <c r="D21" s="22"/>
      <c r="E21" s="20">
        <f>+'[1]Hoja de Trabajo'!$G$82</f>
        <v>15564.94</v>
      </c>
      <c r="F21" s="20">
        <v>110150.23999999999</v>
      </c>
      <c r="G21" s="20">
        <v>66594.539999999994</v>
      </c>
      <c r="H21" s="20">
        <v>47817.18</v>
      </c>
      <c r="I21" s="20">
        <v>52103.119999999995</v>
      </c>
      <c r="J21" s="20"/>
      <c r="K21" s="20"/>
      <c r="L21" s="20"/>
      <c r="M21" s="20"/>
      <c r="N21" s="20"/>
      <c r="O21" s="20"/>
      <c r="P21" s="20"/>
      <c r="Q21" s="21">
        <f>SUM(Table423[[#This Row],[Gasto devengado]:[Column11]])</f>
        <v>292230.01999999996</v>
      </c>
    </row>
    <row r="22" spans="1:17" ht="30.75" customHeight="1" x14ac:dyDescent="0.3">
      <c r="A22" s="16" t="s">
        <v>17</v>
      </c>
      <c r="B22" s="22">
        <v>1690000</v>
      </c>
      <c r="C22" s="22"/>
      <c r="D22" s="22"/>
      <c r="E22" s="20">
        <f>+'[1]Hoja de Trabajo'!$G$86</f>
        <v>635.59</v>
      </c>
      <c r="F22" s="20">
        <v>0</v>
      </c>
      <c r="G22" s="20"/>
      <c r="H22" s="20"/>
      <c r="I22" s="20">
        <v>49863.22</v>
      </c>
      <c r="J22" s="20"/>
      <c r="K22" s="20"/>
      <c r="L22" s="20"/>
      <c r="M22" s="20"/>
      <c r="N22" s="20"/>
      <c r="O22" s="20"/>
      <c r="P22" s="20"/>
      <c r="Q22" s="21">
        <f>SUM(Table423[[#This Row],[Gasto devengado]:[Column11]])</f>
        <v>50498.81</v>
      </c>
    </row>
    <row r="23" spans="1:17" ht="30.75" customHeight="1" x14ac:dyDescent="0.3">
      <c r="A23" s="16" t="s">
        <v>18</v>
      </c>
      <c r="B23" s="22">
        <v>317000</v>
      </c>
      <c r="C23" s="22"/>
      <c r="D23" s="22"/>
      <c r="E23" s="20">
        <f>+'[1]Hoja de Trabajo'!$G$90</f>
        <v>1777.12</v>
      </c>
      <c r="F23" s="20">
        <v>39420.400000000001</v>
      </c>
      <c r="G23" s="20">
        <v>528.80999999999995</v>
      </c>
      <c r="H23" s="20">
        <v>1559.25</v>
      </c>
      <c r="I23" s="20">
        <v>39181.089999999997</v>
      </c>
      <c r="J23" s="20"/>
      <c r="K23" s="20"/>
      <c r="L23" s="20"/>
      <c r="M23" s="20"/>
      <c r="N23" s="20"/>
      <c r="O23" s="20"/>
      <c r="P23" s="20"/>
      <c r="Q23" s="21">
        <f>SUM(Table423[[#This Row],[Gasto devengado]:[Column11]])</f>
        <v>82466.67</v>
      </c>
    </row>
    <row r="24" spans="1:17" ht="30.75" customHeight="1" x14ac:dyDescent="0.3">
      <c r="A24" s="16" t="s">
        <v>19</v>
      </c>
      <c r="B24" s="22">
        <v>20000</v>
      </c>
      <c r="C24" s="22"/>
      <c r="D24" s="22"/>
      <c r="E24" s="20">
        <f>+'[1]Hoja de Trabajo'!$G$95</f>
        <v>0</v>
      </c>
      <c r="F24" s="20">
        <v>2684.06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>
        <f>SUM(Table423[[#This Row],[Gasto devengado]:[Column11]])</f>
        <v>2684.06</v>
      </c>
    </row>
    <row r="25" spans="1:17" ht="30.75" customHeight="1" x14ac:dyDescent="0.3">
      <c r="A25" s="16" t="s">
        <v>20</v>
      </c>
      <c r="B25" s="22">
        <v>285000</v>
      </c>
      <c r="C25" s="22"/>
      <c r="D25" s="22"/>
      <c r="E25" s="20">
        <f>+'[1]Hoja de Trabajo'!$G$96</f>
        <v>57227.11</v>
      </c>
      <c r="F25" s="20">
        <v>10325.68</v>
      </c>
      <c r="G25" s="20">
        <v>2919.6599999999994</v>
      </c>
      <c r="H25" s="20">
        <v>56111.78</v>
      </c>
      <c r="I25" s="20">
        <v>15519.14</v>
      </c>
      <c r="J25" s="20"/>
      <c r="K25" s="20"/>
      <c r="L25" s="20"/>
      <c r="M25" s="20"/>
      <c r="N25" s="20"/>
      <c r="O25" s="20"/>
      <c r="P25" s="20"/>
      <c r="Q25" s="21">
        <f>SUM(Table423[[#This Row],[Gasto devengado]:[Column11]])</f>
        <v>142103.37</v>
      </c>
    </row>
    <row r="26" spans="1:17" ht="30.75" customHeight="1" x14ac:dyDescent="0.3">
      <c r="A26" s="16" t="s">
        <v>21</v>
      </c>
      <c r="B26" s="22">
        <v>280000</v>
      </c>
      <c r="C26" s="22"/>
      <c r="D26" s="22"/>
      <c r="E26" s="20">
        <f>+'[1]Hoja de Trabajo'!$G$101</f>
        <v>41.5</v>
      </c>
      <c r="F26" s="20">
        <v>21848.940000000002</v>
      </c>
      <c r="G26" s="20">
        <v>1286.48</v>
      </c>
      <c r="H26" s="20">
        <v>68878.399999999994</v>
      </c>
      <c r="I26" s="20">
        <v>15290.480000000001</v>
      </c>
      <c r="J26" s="20"/>
      <c r="K26" s="20"/>
      <c r="L26" s="20"/>
      <c r="M26" s="20"/>
      <c r="N26" s="20"/>
      <c r="O26" s="20"/>
      <c r="P26" s="20"/>
      <c r="Q26" s="21">
        <f>SUM(Table423[[#This Row],[Gasto devengado]:[Column11]])</f>
        <v>107345.79999999999</v>
      </c>
    </row>
    <row r="27" spans="1:17" ht="30.75" customHeight="1" x14ac:dyDescent="0.3">
      <c r="A27" s="16" t="s">
        <v>22</v>
      </c>
      <c r="B27" s="22">
        <v>5150000</v>
      </c>
      <c r="C27" s="22"/>
      <c r="D27" s="22"/>
      <c r="E27" s="20">
        <f>+'[1]Hoja de Trabajo'!$G$110</f>
        <v>170113.12999999998</v>
      </c>
      <c r="F27" s="20">
        <v>307668.11</v>
      </c>
      <c r="G27" s="20">
        <v>375706.32</v>
      </c>
      <c r="H27" s="20">
        <v>528161.73</v>
      </c>
      <c r="I27" s="20">
        <v>421053.21</v>
      </c>
      <c r="J27" s="20"/>
      <c r="K27" s="20"/>
      <c r="L27" s="20"/>
      <c r="M27" s="20"/>
      <c r="N27" s="20"/>
      <c r="O27" s="20"/>
      <c r="P27" s="20"/>
      <c r="Q27" s="21">
        <f>SUM(Table423[[#This Row],[Gasto devengado]:[Column11]])</f>
        <v>1802702.5</v>
      </c>
    </row>
    <row r="28" spans="1:17" ht="30.75" customHeight="1" x14ac:dyDescent="0.3">
      <c r="A28" s="16" t="s">
        <v>37</v>
      </c>
      <c r="B28" s="22">
        <v>0</v>
      </c>
      <c r="C28" s="22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SUM(Table423[[#This Row],[Gasto devengado]:[Column11]])</f>
        <v>0</v>
      </c>
    </row>
    <row r="29" spans="1:17" ht="30.75" customHeight="1" x14ac:dyDescent="0.3">
      <c r="A29" s="16" t="s">
        <v>23</v>
      </c>
      <c r="B29" s="22">
        <v>2615000</v>
      </c>
      <c r="C29" s="22"/>
      <c r="D29" s="22"/>
      <c r="E29" s="20">
        <f>+'[1]Hoja de Trabajo'!$G$119</f>
        <v>134980.22999999998</v>
      </c>
      <c r="F29" s="20">
        <v>395171.44</v>
      </c>
      <c r="G29" s="20">
        <v>166228.91</v>
      </c>
      <c r="H29" s="20">
        <v>169455.77</v>
      </c>
      <c r="I29" s="20">
        <v>97428.31</v>
      </c>
      <c r="J29" s="20"/>
      <c r="K29" s="20"/>
      <c r="L29" s="20"/>
      <c r="M29" s="20"/>
      <c r="N29" s="20"/>
      <c r="O29" s="20"/>
      <c r="P29" s="20"/>
      <c r="Q29" s="21">
        <f>SUM(Table423[[#This Row],[Gasto devengado]:[Column11]])</f>
        <v>963264.65999999992</v>
      </c>
    </row>
    <row r="30" spans="1:17" ht="30.75" customHeight="1" x14ac:dyDescent="0.3">
      <c r="A30" s="15" t="s">
        <v>24</v>
      </c>
      <c r="B30" s="21">
        <f t="shared" ref="B30" si="6">SUM(B31:B37)</f>
        <v>585000</v>
      </c>
      <c r="C30" s="21">
        <f t="shared" ref="C30:Q30" si="7">SUM(C31:C37)</f>
        <v>0</v>
      </c>
      <c r="D30" s="21"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</row>
    <row r="31" spans="1:17" ht="30.75" customHeight="1" x14ac:dyDescent="0.3">
      <c r="A31" s="16" t="s">
        <v>25</v>
      </c>
      <c r="B31" s="22">
        <v>585000</v>
      </c>
      <c r="C31" s="22"/>
      <c r="D31" s="22"/>
      <c r="E31" s="20">
        <f>+'[1]Hoja de Trabajo'!$G$147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</row>
    <row r="32" spans="1:17" ht="30.75" customHeight="1" x14ac:dyDescent="0.3">
      <c r="A32" s="16" t="s">
        <v>38</v>
      </c>
      <c r="B32" s="22">
        <v>0</v>
      </c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</row>
    <row r="33" spans="1:17" ht="30.75" customHeight="1" x14ac:dyDescent="0.3">
      <c r="A33" s="16" t="s">
        <v>39</v>
      </c>
      <c r="B33" s="22">
        <v>0</v>
      </c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30.75" customHeight="1" x14ac:dyDescent="0.3">
      <c r="A34" s="16" t="s">
        <v>40</v>
      </c>
      <c r="B34" s="22">
        <v>0</v>
      </c>
      <c r="C34" s="22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</row>
    <row r="35" spans="1:17" ht="30.75" customHeight="1" x14ac:dyDescent="0.3">
      <c r="A35" s="16" t="s">
        <v>41</v>
      </c>
      <c r="B35" s="22">
        <v>0</v>
      </c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1:17" ht="30.75" customHeight="1" x14ac:dyDescent="0.3">
      <c r="A36" s="16" t="s">
        <v>26</v>
      </c>
      <c r="B36" s="22">
        <v>0</v>
      </c>
      <c r="C36" s="22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</row>
    <row r="37" spans="1:17" ht="30.75" customHeight="1" x14ac:dyDescent="0.3">
      <c r="A37" s="16" t="s">
        <v>42</v>
      </c>
      <c r="B37" s="22">
        <v>0</v>
      </c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7" ht="30.75" customHeight="1" x14ac:dyDescent="0.3">
      <c r="A38" s="15" t="s">
        <v>43</v>
      </c>
      <c r="B38" s="21"/>
      <c r="C38" s="21">
        <f t="shared" ref="C38:Q38" si="8">SUM(C39:C45)</f>
        <v>0</v>
      </c>
      <c r="D38" s="21">
        <v>0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</row>
    <row r="39" spans="1:17" ht="30.75" customHeight="1" x14ac:dyDescent="0.3">
      <c r="A39" s="16" t="s">
        <v>44</v>
      </c>
      <c r="B39" s="22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>SUM(Table423[[#This Row],[Gasto devengado]:[Column11]])</f>
        <v>0</v>
      </c>
    </row>
    <row r="40" spans="1:17" ht="30.75" customHeight="1" x14ac:dyDescent="0.3">
      <c r="A40" s="16" t="s">
        <v>45</v>
      </c>
      <c r="B40" s="22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>SUM(Table423[[#This Row],[Gasto devengado]:[Column11]])</f>
        <v>0</v>
      </c>
    </row>
    <row r="41" spans="1:17" ht="30.75" customHeight="1" x14ac:dyDescent="0.3">
      <c r="A41" s="16" t="s">
        <v>46</v>
      </c>
      <c r="B41" s="22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>SUM(Table423[[#This Row],[Gasto devengado]:[Column11]])</f>
        <v>0</v>
      </c>
    </row>
    <row r="42" spans="1:17" ht="30.75" customHeight="1" x14ac:dyDescent="0.3">
      <c r="A42" s="16" t="s">
        <v>47</v>
      </c>
      <c r="B42" s="22"/>
      <c r="C42" s="22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>SUM(Table423[[#This Row],[Gasto devengado]:[Column11]])</f>
        <v>0</v>
      </c>
    </row>
    <row r="43" spans="1:17" ht="30.75" customHeight="1" x14ac:dyDescent="0.3">
      <c r="A43" s="16" t="s">
        <v>48</v>
      </c>
      <c r="B43" s="22"/>
      <c r="C43" s="22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>SUM(Table423[[#This Row],[Gasto devengado]:[Column11]])</f>
        <v>0</v>
      </c>
    </row>
    <row r="44" spans="1:17" ht="30.75" customHeight="1" x14ac:dyDescent="0.3">
      <c r="A44" s="16" t="s">
        <v>49</v>
      </c>
      <c r="B44" s="22"/>
      <c r="C44" s="22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>SUM(Table423[[#This Row],[Gasto devengado]:[Column11]])</f>
        <v>0</v>
      </c>
    </row>
    <row r="45" spans="1:17" ht="30.75" customHeight="1" x14ac:dyDescent="0.3">
      <c r="A45" s="16" t="s">
        <v>50</v>
      </c>
      <c r="B45" s="22"/>
      <c r="C45" s="22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>SUM(Table423[[#This Row],[Gasto devengado]:[Column11]])</f>
        <v>0</v>
      </c>
    </row>
    <row r="46" spans="1:17" ht="30.75" customHeight="1" x14ac:dyDescent="0.3">
      <c r="A46" s="15" t="s">
        <v>27</v>
      </c>
      <c r="B46" s="21">
        <f t="shared" ref="B46" si="9">SUM(B47:B55)</f>
        <v>4600000</v>
      </c>
      <c r="C46" s="21">
        <f t="shared" ref="C46:Q46" si="10">SUM(C47:C55)</f>
        <v>0</v>
      </c>
      <c r="D46" s="21">
        <v>0</v>
      </c>
      <c r="E46" s="21">
        <f t="shared" si="10"/>
        <v>84268.800000000003</v>
      </c>
      <c r="F46" s="21">
        <f t="shared" si="10"/>
        <v>0</v>
      </c>
      <c r="G46" s="21">
        <f t="shared" si="10"/>
        <v>45200</v>
      </c>
      <c r="H46" s="21">
        <f t="shared" si="10"/>
        <v>0</v>
      </c>
      <c r="I46" s="21">
        <f t="shared" si="10"/>
        <v>243871.9</v>
      </c>
      <c r="J46" s="21">
        <f t="shared" si="10"/>
        <v>0</v>
      </c>
      <c r="K46" s="21">
        <f t="shared" si="10"/>
        <v>0</v>
      </c>
      <c r="L46" s="21">
        <f t="shared" si="10"/>
        <v>0</v>
      </c>
      <c r="M46" s="21">
        <f t="shared" si="10"/>
        <v>0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373340.7</v>
      </c>
    </row>
    <row r="47" spans="1:17" ht="30.75" customHeight="1" x14ac:dyDescent="0.3">
      <c r="A47" s="16" t="s">
        <v>28</v>
      </c>
      <c r="B47" s="22">
        <v>3155000</v>
      </c>
      <c r="C47" s="22"/>
      <c r="D47" s="22"/>
      <c r="E47" s="20">
        <f>+'[1]Hoja de Trabajo'!$G$126</f>
        <v>84268.800000000003</v>
      </c>
      <c r="F47" s="20"/>
      <c r="G47" s="20">
        <v>45200</v>
      </c>
      <c r="H47" s="20"/>
      <c r="I47" s="20">
        <v>243871.9</v>
      </c>
      <c r="J47" s="20"/>
      <c r="K47" s="20"/>
      <c r="L47" s="20"/>
      <c r="M47" s="20"/>
      <c r="N47" s="20"/>
      <c r="O47" s="20"/>
      <c r="P47" s="20"/>
      <c r="Q47" s="21">
        <f>SUM(Table423[[#This Row],[Gasto devengado]:[Column11]])</f>
        <v>373340.7</v>
      </c>
    </row>
    <row r="48" spans="1:17" ht="30.75" customHeight="1" x14ac:dyDescent="0.3">
      <c r="A48" s="16" t="s">
        <v>29</v>
      </c>
      <c r="B48" s="22">
        <v>150000</v>
      </c>
      <c r="C48" s="22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>SUM(Table423[[#This Row],[Gasto devengado]:[Column11]])</f>
        <v>0</v>
      </c>
    </row>
    <row r="49" spans="1:17" ht="30.75" customHeight="1" x14ac:dyDescent="0.3">
      <c r="A49" s="16" t="s">
        <v>30</v>
      </c>
      <c r="B49" s="22">
        <v>0</v>
      </c>
      <c r="C49" s="22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>SUM(Table423[[#This Row],[Gasto devengado]:[Column11]])</f>
        <v>0</v>
      </c>
    </row>
    <row r="50" spans="1:17" ht="30.75" customHeight="1" x14ac:dyDescent="0.3">
      <c r="A50" s="16" t="s">
        <v>31</v>
      </c>
      <c r="B50" s="22">
        <v>750000</v>
      </c>
      <c r="C50" s="22"/>
      <c r="D50" s="22"/>
      <c r="E50" s="20">
        <f>+'[1]Hoja de Trabajo'!$G$131</f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>SUM(Table423[[#This Row],[Gasto devengado]:[Column11]])</f>
        <v>0</v>
      </c>
    </row>
    <row r="51" spans="1:17" ht="30.75" customHeight="1" x14ac:dyDescent="0.3">
      <c r="A51" s="16" t="s">
        <v>32</v>
      </c>
      <c r="B51" s="22">
        <v>545000</v>
      </c>
      <c r="C51" s="22"/>
      <c r="D51" s="22"/>
      <c r="E51" s="20">
        <f>+'[1]Hoja de Trabajo'!$G$133</f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>SUM(Table423[[#This Row],[Gasto devengado]:[Column11]])</f>
        <v>0</v>
      </c>
    </row>
    <row r="52" spans="1:17" ht="30.75" customHeight="1" x14ac:dyDescent="0.3">
      <c r="A52" s="16" t="s">
        <v>51</v>
      </c>
      <c r="B52" s="22">
        <v>0</v>
      </c>
      <c r="C52" s="22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>SUM(Table423[[#This Row],[Gasto devengado]:[Column11]])</f>
        <v>0</v>
      </c>
    </row>
    <row r="53" spans="1:17" ht="30.75" customHeight="1" x14ac:dyDescent="0.3">
      <c r="A53" s="16" t="s">
        <v>52</v>
      </c>
      <c r="B53" s="22">
        <v>0</v>
      </c>
      <c r="C53" s="22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>
        <f>SUM(Table423[[#This Row],[Gasto devengado]:[Column11]])</f>
        <v>0</v>
      </c>
    </row>
    <row r="54" spans="1:17" ht="30.75" customHeight="1" x14ac:dyDescent="0.3">
      <c r="A54" s="16" t="s">
        <v>33</v>
      </c>
      <c r="B54" s="22">
        <v>0</v>
      </c>
      <c r="C54" s="22"/>
      <c r="D54" s="22"/>
      <c r="E54" s="20">
        <f>+'[1]Hoja de Trabajo'!$G$141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SUM(Table423[[#This Row],[Gasto devengado]:[Column11]])</f>
        <v>0</v>
      </c>
    </row>
    <row r="55" spans="1:17" ht="30.75" customHeight="1" x14ac:dyDescent="0.3">
      <c r="A55" s="16" t="s">
        <v>53</v>
      </c>
      <c r="B55" s="22">
        <v>0</v>
      </c>
      <c r="C55" s="22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SUM(Table423[[#This Row],[Gasto devengado]:[Column11]])</f>
        <v>0</v>
      </c>
    </row>
    <row r="56" spans="1:17" ht="30.75" customHeight="1" x14ac:dyDescent="0.3">
      <c r="A56" s="15" t="s">
        <v>54</v>
      </c>
      <c r="B56" s="21">
        <f t="shared" ref="B56" si="11">SUM(B57:B60)</f>
        <v>21230371</v>
      </c>
      <c r="C56" s="21">
        <f t="shared" ref="C56:Q56" si="12">SUM(C57:C60)</f>
        <v>0</v>
      </c>
      <c r="D56" s="21">
        <v>0</v>
      </c>
      <c r="E56" s="21">
        <f t="shared" si="12"/>
        <v>0</v>
      </c>
      <c r="F56" s="21">
        <f t="shared" si="12"/>
        <v>0</v>
      </c>
      <c r="G56" s="21">
        <f t="shared" si="12"/>
        <v>4137756.55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21">
        <f t="shared" si="12"/>
        <v>0</v>
      </c>
      <c r="N56" s="21">
        <f t="shared" si="12"/>
        <v>0</v>
      </c>
      <c r="O56" s="21">
        <f t="shared" si="12"/>
        <v>0</v>
      </c>
      <c r="P56" s="21">
        <f t="shared" si="12"/>
        <v>0</v>
      </c>
      <c r="Q56" s="21">
        <f t="shared" si="12"/>
        <v>4137756.55</v>
      </c>
    </row>
    <row r="57" spans="1:17" ht="30.75" customHeight="1" x14ac:dyDescent="0.3">
      <c r="A57" s="16" t="s">
        <v>55</v>
      </c>
      <c r="B57" s="22">
        <v>21230371</v>
      </c>
      <c r="C57" s="22"/>
      <c r="D57" s="22"/>
      <c r="E57" s="20">
        <f>+'[1]Hoja de Trabajo'!$G$144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>SUM(Table423[[#This Row],[Gasto devengado]:[Column11]])</f>
        <v>0</v>
      </c>
    </row>
    <row r="58" spans="1:17" ht="30.75" customHeight="1" x14ac:dyDescent="0.3">
      <c r="A58" s="16" t="s">
        <v>56</v>
      </c>
      <c r="B58" s="22">
        <v>0</v>
      </c>
      <c r="C58" s="22"/>
      <c r="D58" s="22"/>
      <c r="E58" s="20">
        <f>+'[1]Hoja de Trabajo'!$G$146</f>
        <v>0</v>
      </c>
      <c r="F58" s="20"/>
      <c r="G58" s="20">
        <v>4137756.55</v>
      </c>
      <c r="H58" s="20"/>
      <c r="I58" s="20"/>
      <c r="J58" s="20"/>
      <c r="K58" s="20"/>
      <c r="L58" s="20"/>
      <c r="M58" s="20"/>
      <c r="N58" s="20"/>
      <c r="O58" s="20"/>
      <c r="P58" s="20"/>
      <c r="Q58" s="21">
        <f>SUM(Table423[[#This Row],[Gasto devengado]:[Column11]])</f>
        <v>4137756.55</v>
      </c>
    </row>
    <row r="59" spans="1:17" ht="42" customHeight="1" x14ac:dyDescent="0.3">
      <c r="A59" s="16" t="s">
        <v>57</v>
      </c>
      <c r="B59" s="22">
        <v>0</v>
      </c>
      <c r="C59" s="22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>SUM(Table423[[#This Row],[Gasto devengado]:[Column11]])</f>
        <v>0</v>
      </c>
    </row>
    <row r="60" spans="1:17" ht="30.75" customHeight="1" x14ac:dyDescent="0.3">
      <c r="A60" s="16" t="s">
        <v>58</v>
      </c>
      <c r="B60" s="22">
        <v>0</v>
      </c>
      <c r="C60" s="22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>SUM(Table423[[#This Row],[Gasto devengado]:[Column11]])</f>
        <v>0</v>
      </c>
    </row>
    <row r="61" spans="1:17" ht="30.75" customHeight="1" x14ac:dyDescent="0.3">
      <c r="A61" s="15" t="s">
        <v>59</v>
      </c>
      <c r="B61" s="21">
        <f t="shared" ref="B61" si="13">SUM(B62:B63)</f>
        <v>0</v>
      </c>
      <c r="C61" s="21">
        <f t="shared" ref="C61:Q61" si="14">SUM(C62:C63)</f>
        <v>0</v>
      </c>
      <c r="D61" s="21">
        <v>0</v>
      </c>
      <c r="E61" s="21">
        <f t="shared" si="14"/>
        <v>0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0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si="14"/>
        <v>0</v>
      </c>
      <c r="N61" s="21">
        <f t="shared" si="14"/>
        <v>0</v>
      </c>
      <c r="O61" s="21">
        <f t="shared" si="14"/>
        <v>0</v>
      </c>
      <c r="P61" s="21">
        <f t="shared" si="14"/>
        <v>0</v>
      </c>
      <c r="Q61" s="21">
        <f t="shared" si="14"/>
        <v>0</v>
      </c>
    </row>
    <row r="62" spans="1:17" ht="30.75" customHeight="1" x14ac:dyDescent="0.3">
      <c r="A62" s="16" t="s">
        <v>60</v>
      </c>
      <c r="B62" s="22">
        <v>0</v>
      </c>
      <c r="C62" s="22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>SUM(Table423[[#This Row],[Gasto devengado]:[Column11]])</f>
        <v>0</v>
      </c>
    </row>
    <row r="63" spans="1:17" ht="30.75" customHeight="1" x14ac:dyDescent="0.3">
      <c r="A63" s="16" t="s">
        <v>61</v>
      </c>
      <c r="B63" s="22">
        <v>0</v>
      </c>
      <c r="C63" s="22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>
        <f>SUM(Table423[[#This Row],[Gasto devengado]:[Column11]])</f>
        <v>0</v>
      </c>
    </row>
    <row r="64" spans="1:17" ht="30.75" customHeight="1" x14ac:dyDescent="0.3">
      <c r="A64" s="15" t="s">
        <v>62</v>
      </c>
      <c r="B64" s="21">
        <f t="shared" ref="B64" si="15">SUM(B65:B67)</f>
        <v>0</v>
      </c>
      <c r="C64" s="21">
        <f t="shared" ref="C64:Q64" si="16">SUM(C65:C67)</f>
        <v>0</v>
      </c>
      <c r="D64" s="21">
        <v>0</v>
      </c>
      <c r="E64" s="21">
        <f t="shared" si="16"/>
        <v>0</v>
      </c>
      <c r="F64" s="21">
        <f t="shared" si="16"/>
        <v>0</v>
      </c>
      <c r="G64" s="21">
        <f t="shared" si="16"/>
        <v>0</v>
      </c>
      <c r="H64" s="21">
        <f t="shared" si="16"/>
        <v>0</v>
      </c>
      <c r="I64" s="21">
        <f t="shared" si="16"/>
        <v>0</v>
      </c>
      <c r="J64" s="21">
        <f t="shared" si="16"/>
        <v>0</v>
      </c>
      <c r="K64" s="21">
        <f t="shared" si="16"/>
        <v>0</v>
      </c>
      <c r="L64" s="21">
        <f t="shared" si="16"/>
        <v>0</v>
      </c>
      <c r="M64" s="21">
        <f t="shared" si="16"/>
        <v>0</v>
      </c>
      <c r="N64" s="21">
        <f t="shared" si="16"/>
        <v>0</v>
      </c>
      <c r="O64" s="21">
        <f t="shared" si="16"/>
        <v>0</v>
      </c>
      <c r="P64" s="21">
        <f t="shared" si="16"/>
        <v>0</v>
      </c>
      <c r="Q64" s="21">
        <f t="shared" si="16"/>
        <v>0</v>
      </c>
    </row>
    <row r="65" spans="1:17" ht="30.75" customHeight="1" x14ac:dyDescent="0.3">
      <c r="A65" s="16" t="s">
        <v>63</v>
      </c>
      <c r="B65" s="22">
        <v>0</v>
      </c>
      <c r="C65" s="22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>
        <f>SUM(Table423[[#This Row],[Gasto devengado]:[Column11]])</f>
        <v>0</v>
      </c>
    </row>
    <row r="66" spans="1:17" ht="30.75" customHeight="1" x14ac:dyDescent="0.3">
      <c r="A66" s="16" t="s">
        <v>64</v>
      </c>
      <c r="B66" s="22">
        <v>0</v>
      </c>
      <c r="C66" s="22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>
        <f>SUM(Table423[[#This Row],[Gasto devengado]:[Column11]])</f>
        <v>0</v>
      </c>
    </row>
    <row r="67" spans="1:17" ht="30.75" customHeight="1" x14ac:dyDescent="0.3">
      <c r="A67" s="16" t="s">
        <v>65</v>
      </c>
      <c r="B67" s="22">
        <v>0</v>
      </c>
      <c r="C67" s="22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>
        <f>SUM(Table423[[#This Row],[Gasto devengado]:[Column11]])</f>
        <v>0</v>
      </c>
    </row>
    <row r="68" spans="1:17" ht="30.75" customHeight="1" x14ac:dyDescent="0.3">
      <c r="A68" s="15" t="s">
        <v>66</v>
      </c>
      <c r="B68" s="19">
        <f t="shared" ref="B68" si="17">SUM(B69,B72,B75)</f>
        <v>0</v>
      </c>
      <c r="C68" s="19">
        <f t="shared" ref="C68:Q68" si="18">SUM(C69,C72,C75)</f>
        <v>0</v>
      </c>
      <c r="D68" s="19">
        <v>0</v>
      </c>
      <c r="E68" s="19">
        <f t="shared" si="18"/>
        <v>0</v>
      </c>
      <c r="F68" s="19">
        <f t="shared" si="18"/>
        <v>0</v>
      </c>
      <c r="G68" s="19">
        <f t="shared" si="18"/>
        <v>0</v>
      </c>
      <c r="H68" s="19">
        <f t="shared" si="18"/>
        <v>0</v>
      </c>
      <c r="I68" s="19">
        <f t="shared" si="18"/>
        <v>0</v>
      </c>
      <c r="J68" s="19">
        <f t="shared" si="18"/>
        <v>0</v>
      </c>
      <c r="K68" s="19">
        <f t="shared" si="18"/>
        <v>0</v>
      </c>
      <c r="L68" s="19">
        <f t="shared" si="18"/>
        <v>0</v>
      </c>
      <c r="M68" s="19">
        <f t="shared" si="18"/>
        <v>0</v>
      </c>
      <c r="N68" s="19">
        <f t="shared" si="18"/>
        <v>0</v>
      </c>
      <c r="O68" s="19">
        <f t="shared" si="18"/>
        <v>0</v>
      </c>
      <c r="P68" s="19">
        <f t="shared" si="18"/>
        <v>0</v>
      </c>
      <c r="Q68" s="19">
        <f t="shared" si="18"/>
        <v>0</v>
      </c>
    </row>
    <row r="69" spans="1:17" ht="30.75" customHeight="1" x14ac:dyDescent="0.3">
      <c r="A69" s="15" t="s">
        <v>67</v>
      </c>
      <c r="B69" s="21">
        <f t="shared" ref="B69" si="19">SUM(B70:B71)</f>
        <v>0</v>
      </c>
      <c r="C69" s="21">
        <f t="shared" ref="C69:Q69" si="20">SUM(C70:C71)</f>
        <v>0</v>
      </c>
      <c r="D69" s="21">
        <v>0</v>
      </c>
      <c r="E69" s="21">
        <f t="shared" si="20"/>
        <v>0</v>
      </c>
      <c r="F69" s="21">
        <v>0</v>
      </c>
      <c r="G69" s="21">
        <f t="shared" si="20"/>
        <v>0</v>
      </c>
      <c r="H69" s="21">
        <f t="shared" si="20"/>
        <v>0</v>
      </c>
      <c r="I69" s="21">
        <f t="shared" si="20"/>
        <v>0</v>
      </c>
      <c r="J69" s="21">
        <f t="shared" si="20"/>
        <v>0</v>
      </c>
      <c r="K69" s="21">
        <f t="shared" si="20"/>
        <v>0</v>
      </c>
      <c r="L69" s="21">
        <f t="shared" si="20"/>
        <v>0</v>
      </c>
      <c r="M69" s="21">
        <f t="shared" si="20"/>
        <v>0</v>
      </c>
      <c r="N69" s="21">
        <f t="shared" si="20"/>
        <v>0</v>
      </c>
      <c r="O69" s="21">
        <f t="shared" si="20"/>
        <v>0</v>
      </c>
      <c r="P69" s="21">
        <f t="shared" si="20"/>
        <v>0</v>
      </c>
      <c r="Q69" s="21">
        <f t="shared" si="20"/>
        <v>0</v>
      </c>
    </row>
    <row r="70" spans="1:17" ht="30.75" customHeight="1" x14ac:dyDescent="0.3">
      <c r="A70" s="16" t="s">
        <v>68</v>
      </c>
      <c r="B70" s="22">
        <v>0</v>
      </c>
      <c r="C70" s="22"/>
      <c r="D70" s="22"/>
      <c r="E70" s="22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>
        <f>SUM(Table423[[#This Row],[Gasto devengado]:[Column11]])</f>
        <v>0</v>
      </c>
    </row>
    <row r="71" spans="1:17" ht="30.75" customHeight="1" x14ac:dyDescent="0.3">
      <c r="A71" s="16" t="s">
        <v>69</v>
      </c>
      <c r="B71" s="22">
        <v>0</v>
      </c>
      <c r="C71" s="22"/>
      <c r="D71" s="22"/>
      <c r="E71" s="22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>
        <f>SUM(Table423[[#This Row],[Gasto devengado]:[Column11]])</f>
        <v>0</v>
      </c>
    </row>
    <row r="72" spans="1:17" ht="30.75" customHeight="1" x14ac:dyDescent="0.3">
      <c r="A72" s="15" t="s">
        <v>70</v>
      </c>
      <c r="B72" s="19">
        <f t="shared" ref="B72" si="21">SUM(B73:B74)</f>
        <v>0</v>
      </c>
      <c r="C72" s="19">
        <f t="shared" ref="C72:Q72" si="22">SUM(C73:C74)</f>
        <v>0</v>
      </c>
      <c r="D72" s="19">
        <v>0</v>
      </c>
      <c r="E72" s="19">
        <f t="shared" si="22"/>
        <v>0</v>
      </c>
      <c r="F72" s="19">
        <f t="shared" si="22"/>
        <v>0</v>
      </c>
      <c r="G72" s="19">
        <f t="shared" si="22"/>
        <v>0</v>
      </c>
      <c r="H72" s="19">
        <f t="shared" si="22"/>
        <v>0</v>
      </c>
      <c r="I72" s="19">
        <f t="shared" si="22"/>
        <v>0</v>
      </c>
      <c r="J72" s="19">
        <f t="shared" si="22"/>
        <v>0</v>
      </c>
      <c r="K72" s="19">
        <f t="shared" si="22"/>
        <v>0</v>
      </c>
      <c r="L72" s="19">
        <f t="shared" si="22"/>
        <v>0</v>
      </c>
      <c r="M72" s="19">
        <f t="shared" si="22"/>
        <v>0</v>
      </c>
      <c r="N72" s="19">
        <f t="shared" si="22"/>
        <v>0</v>
      </c>
      <c r="O72" s="19">
        <f t="shared" si="22"/>
        <v>0</v>
      </c>
      <c r="P72" s="19">
        <f t="shared" si="22"/>
        <v>0</v>
      </c>
      <c r="Q72" s="19">
        <f t="shared" si="22"/>
        <v>0</v>
      </c>
    </row>
    <row r="73" spans="1:17" ht="30.75" customHeight="1" x14ac:dyDescent="0.3">
      <c r="A73" s="16" t="s">
        <v>71</v>
      </c>
      <c r="B73" s="22">
        <v>0</v>
      </c>
      <c r="C73" s="22"/>
      <c r="D73" s="22"/>
      <c r="E73" s="22"/>
      <c r="F73" s="20"/>
      <c r="G73" s="22"/>
      <c r="H73" s="22"/>
      <c r="I73" s="20"/>
      <c r="J73" s="20"/>
      <c r="K73" s="20"/>
      <c r="L73" s="20"/>
      <c r="M73" s="20"/>
      <c r="N73" s="20"/>
      <c r="O73" s="20"/>
      <c r="P73" s="20"/>
      <c r="Q73" s="21">
        <f>SUM(Table423[[#This Row],[Gasto devengado]:[Column11]])</f>
        <v>0</v>
      </c>
    </row>
    <row r="74" spans="1:17" ht="30.75" customHeight="1" x14ac:dyDescent="0.3">
      <c r="A74" s="16" t="s">
        <v>72</v>
      </c>
      <c r="B74" s="22">
        <v>0</v>
      </c>
      <c r="C74" s="22"/>
      <c r="D74" s="22"/>
      <c r="E74" s="22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>
        <f>SUM(Table423[[#This Row],[Gasto devengado]:[Column11]])</f>
        <v>0</v>
      </c>
    </row>
    <row r="75" spans="1:17" ht="30.75" customHeight="1" x14ac:dyDescent="0.3">
      <c r="A75" s="15" t="s">
        <v>73</v>
      </c>
      <c r="B75" s="21">
        <f t="shared" ref="B75" si="23">B76</f>
        <v>0</v>
      </c>
      <c r="C75" s="21">
        <f t="shared" ref="C75:Q75" si="24">C76</f>
        <v>0</v>
      </c>
      <c r="D75" s="21">
        <v>0</v>
      </c>
      <c r="E75" s="21">
        <f t="shared" si="24"/>
        <v>0</v>
      </c>
      <c r="F75" s="21">
        <f t="shared" si="24"/>
        <v>0</v>
      </c>
      <c r="G75" s="21">
        <f t="shared" si="24"/>
        <v>0</v>
      </c>
      <c r="H75" s="21">
        <f t="shared" si="24"/>
        <v>0</v>
      </c>
      <c r="I75" s="21">
        <f t="shared" si="24"/>
        <v>0</v>
      </c>
      <c r="J75" s="21">
        <f t="shared" si="24"/>
        <v>0</v>
      </c>
      <c r="K75" s="21">
        <f t="shared" si="24"/>
        <v>0</v>
      </c>
      <c r="L75" s="21">
        <f t="shared" si="24"/>
        <v>0</v>
      </c>
      <c r="M75" s="21">
        <f t="shared" si="24"/>
        <v>0</v>
      </c>
      <c r="N75" s="21">
        <f t="shared" si="24"/>
        <v>0</v>
      </c>
      <c r="O75" s="21">
        <f t="shared" si="24"/>
        <v>0</v>
      </c>
      <c r="P75" s="21">
        <f t="shared" si="24"/>
        <v>0</v>
      </c>
      <c r="Q75" s="21">
        <f t="shared" si="24"/>
        <v>0</v>
      </c>
    </row>
    <row r="76" spans="1:17" ht="30.75" hidden="1" customHeight="1" x14ac:dyDescent="0.3">
      <c r="A76" s="16" t="s">
        <v>74</v>
      </c>
      <c r="B76" s="22"/>
      <c r="C76" s="22"/>
      <c r="D76" s="22"/>
      <c r="E76" s="22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>
        <f>SUM(Table423[[#This Row],[Gasto devengado]:[Column11]])</f>
        <v>0</v>
      </c>
    </row>
    <row r="77" spans="1:17" ht="30.75" customHeight="1" x14ac:dyDescent="0.3">
      <c r="A77" s="18" t="s">
        <v>89</v>
      </c>
      <c r="B77" s="24">
        <f t="shared" ref="B77" si="25">+B56+B46+B30+B20+B10+B4</f>
        <v>170838127</v>
      </c>
      <c r="C77" s="24">
        <f>+C56+C46+C30+C20+C10+C4</f>
        <v>0</v>
      </c>
      <c r="D77" s="24"/>
      <c r="E77" s="24">
        <f>+E68+E64+E61+E55+E46++E38+E30+E20++E10+E4</f>
        <v>10767394.52</v>
      </c>
      <c r="F77" s="24">
        <f>+F68+F64+F61+F56+F46+F38+F30+F20+F10+F4</f>
        <v>14144729.629999999</v>
      </c>
      <c r="G77" s="24">
        <f t="shared" ref="G77:O77" si="26">+G68+G64+G61+G56+G46+G38+G30+G20+G10+G4</f>
        <v>14055994.189999998</v>
      </c>
      <c r="H77" s="24">
        <f t="shared" si="26"/>
        <v>12592959.110000001</v>
      </c>
      <c r="I77" s="24">
        <f t="shared" si="26"/>
        <v>10255356.870000001</v>
      </c>
      <c r="J77" s="24">
        <f>+J68+J64+J61+J56+J46+J38+J30+J20+J10+J4</f>
        <v>0</v>
      </c>
      <c r="K77" s="24">
        <f>+K68+K64+K61+K56+K46+K38+K30+K20+K10+K4</f>
        <v>0</v>
      </c>
      <c r="L77" s="24">
        <f t="shared" si="26"/>
        <v>0</v>
      </c>
      <c r="M77" s="24">
        <f t="shared" si="26"/>
        <v>0</v>
      </c>
      <c r="N77" s="24">
        <f>N46+N20+N10+N4+N68</f>
        <v>0</v>
      </c>
      <c r="O77" s="24">
        <f t="shared" si="26"/>
        <v>0</v>
      </c>
      <c r="P77" s="24">
        <f>+P4+P10+P20+P38+P46+P56+P61+P64+P68+P72+P75</f>
        <v>0</v>
      </c>
      <c r="Q77" s="24">
        <f>+Q68+Q61+Q56+Q46+Q38+Q30+Q20+Q10+Q4</f>
        <v>61816434.32</v>
      </c>
    </row>
    <row r="78" spans="1:17" ht="17.25" thickBot="1" x14ac:dyDescent="0.35">
      <c r="A78" s="2"/>
      <c r="B78" s="11"/>
      <c r="Q78" s="8">
        <f t="shared" ref="Q78" si="27">+P78+O78+N78+M78+L78+K78+J78+I78+H78++G78+F78+E78</f>
        <v>0</v>
      </c>
    </row>
    <row r="79" spans="1:17" ht="30" customHeight="1" thickBot="1" x14ac:dyDescent="0.35">
      <c r="A79" s="30" t="s">
        <v>92</v>
      </c>
      <c r="B79" s="31"/>
      <c r="Q79" s="8"/>
    </row>
    <row r="80" spans="1:17" ht="45" customHeight="1" thickBot="1" x14ac:dyDescent="0.35">
      <c r="A80" s="32" t="s">
        <v>97</v>
      </c>
      <c r="B80" s="33"/>
      <c r="E80" s="26"/>
      <c r="Q80" s="8"/>
    </row>
    <row r="81" spans="1:17" ht="64.5" customHeight="1" thickBot="1" x14ac:dyDescent="0.35">
      <c r="A81" s="30" t="s">
        <v>93</v>
      </c>
      <c r="B81" s="31"/>
      <c r="E81" s="25"/>
      <c r="F81" s="26"/>
      <c r="Q81" s="8"/>
    </row>
    <row r="82" spans="1:17" ht="16.5" customHeight="1" thickBot="1" x14ac:dyDescent="0.35">
      <c r="A82" s="27" t="s">
        <v>100</v>
      </c>
      <c r="B82" s="28"/>
      <c r="E82" s="25"/>
      <c r="F82" s="26"/>
      <c r="Q82" s="8"/>
    </row>
    <row r="83" spans="1:17" ht="16.5" customHeight="1" x14ac:dyDescent="0.3">
      <c r="A83" s="16"/>
      <c r="B83" s="16"/>
      <c r="E83" s="25"/>
      <c r="F83" s="26"/>
      <c r="Q83" s="8"/>
    </row>
    <row r="84" spans="1:17" ht="16.5" customHeight="1" x14ac:dyDescent="0.3">
      <c r="A84" s="16"/>
      <c r="B84" s="16"/>
      <c r="E84" s="25"/>
      <c r="F84" s="26"/>
      <c r="Q84" s="8"/>
    </row>
    <row r="85" spans="1:17" ht="16.5" customHeight="1" x14ac:dyDescent="0.3">
      <c r="A85" s="16"/>
      <c r="B85" s="16"/>
      <c r="E85" s="25"/>
      <c r="F85" s="26"/>
      <c r="Q85" s="8"/>
    </row>
    <row r="86" spans="1:17" x14ac:dyDescent="0.3">
      <c r="F86" s="26"/>
      <c r="Q86" s="8"/>
    </row>
    <row r="87" spans="1:17" x14ac:dyDescent="0.3">
      <c r="F87" s="26"/>
      <c r="Q87" s="8"/>
    </row>
    <row r="88" spans="1:17" x14ac:dyDescent="0.3">
      <c r="A88" s="9" t="s">
        <v>87</v>
      </c>
      <c r="F88" s="26"/>
      <c r="Q88" s="8"/>
    </row>
    <row r="89" spans="1:17" x14ac:dyDescent="0.3">
      <c r="A89" s="10" t="s">
        <v>96</v>
      </c>
      <c r="B89" s="13"/>
      <c r="C89" s="10"/>
      <c r="D89" s="10"/>
      <c r="F89" s="26"/>
      <c r="Q89" s="8"/>
    </row>
    <row r="90" spans="1:17" x14ac:dyDescent="0.3">
      <c r="A90" s="4" t="s">
        <v>90</v>
      </c>
      <c r="Q90" s="8"/>
    </row>
    <row r="91" spans="1:17" x14ac:dyDescent="0.3">
      <c r="Q91" s="8"/>
    </row>
    <row r="92" spans="1:17" x14ac:dyDescent="0.3">
      <c r="Q92" s="8"/>
    </row>
    <row r="93" spans="1:17" x14ac:dyDescent="0.3">
      <c r="Q93" s="8"/>
    </row>
    <row r="94" spans="1:17" x14ac:dyDescent="0.3">
      <c r="Q94" s="8"/>
    </row>
    <row r="95" spans="1:17" x14ac:dyDescent="0.3">
      <c r="Q95" s="8"/>
    </row>
    <row r="96" spans="1:17" x14ac:dyDescent="0.3">
      <c r="Q96" s="8"/>
    </row>
    <row r="97" spans="17:17" x14ac:dyDescent="0.3">
      <c r="Q97" s="8"/>
    </row>
    <row r="98" spans="17:17" x14ac:dyDescent="0.3">
      <c r="Q98" s="8"/>
    </row>
    <row r="99" spans="17:17" x14ac:dyDescent="0.3">
      <c r="Q99" s="8"/>
    </row>
    <row r="100" spans="17:17" x14ac:dyDescent="0.3">
      <c r="Q100" s="8"/>
    </row>
    <row r="101" spans="17:17" x14ac:dyDescent="0.3">
      <c r="Q101" s="8"/>
    </row>
    <row r="102" spans="17:17" x14ac:dyDescent="0.3">
      <c r="Q102" s="8"/>
    </row>
    <row r="103" spans="17:17" x14ac:dyDescent="0.3">
      <c r="Q103" s="8"/>
    </row>
    <row r="104" spans="17:17" x14ac:dyDescent="0.3">
      <c r="Q104" s="8"/>
    </row>
    <row r="105" spans="17:17" x14ac:dyDescent="0.3">
      <c r="Q105" s="8"/>
    </row>
    <row r="106" spans="17:17" x14ac:dyDescent="0.3">
      <c r="Q106" s="8"/>
    </row>
    <row r="107" spans="17:17" x14ac:dyDescent="0.3">
      <c r="Q107" s="8"/>
    </row>
    <row r="108" spans="17:17" x14ac:dyDescent="0.3">
      <c r="Q108" s="8"/>
    </row>
    <row r="109" spans="17:17" x14ac:dyDescent="0.3">
      <c r="Q109" s="8"/>
    </row>
    <row r="110" spans="17:17" x14ac:dyDescent="0.3">
      <c r="Q110" s="8"/>
    </row>
  </sheetData>
  <mergeCells count="4">
    <mergeCell ref="E1:Q1"/>
    <mergeCell ref="A79:B79"/>
    <mergeCell ref="A80:B80"/>
    <mergeCell ref="A81:B81"/>
  </mergeCells>
  <pageMargins left="0.2362204724409449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F4 F10 F19:F20 F30:F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 Rodriguez</cp:lastModifiedBy>
  <cp:lastPrinted>2023-06-14T13:14:47Z</cp:lastPrinted>
  <dcterms:created xsi:type="dcterms:W3CDTF">2018-04-17T18:57:16Z</dcterms:created>
  <dcterms:modified xsi:type="dcterms:W3CDTF">2023-06-15T14:54:04Z</dcterms:modified>
</cp:coreProperties>
</file>