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4\EJECUCION PRESP 10 OCT 2024\"/>
    </mc:Choice>
  </mc:AlternateContent>
  <xr:revisionPtr revIDLastSave="0" documentId="13_ncr:1_{680487D6-980F-44DA-B868-231EDB6F16E7}" xr6:coauthVersionLast="47" xr6:coauthVersionMax="47" xr10:uidLastSave="{00000000-0000-0000-0000-000000000000}"/>
  <bookViews>
    <workbookView xWindow="-108" yWindow="-108" windowWidth="23256" windowHeight="12456" tabRatio="904" xr2:uid="{00000000-000D-0000-FFFF-FFFF00000000}"/>
  </bookViews>
  <sheets>
    <sheet name="Ejecución Presupuestaria Aument" sheetId="10" r:id="rId1"/>
  </sheets>
  <externalReferences>
    <externalReference r:id="rId2"/>
    <externalReference r:id="rId3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0" l="1"/>
  <c r="L46" i="10"/>
  <c r="L29" i="10"/>
  <c r="L27" i="10"/>
  <c r="L26" i="10"/>
  <c r="L25" i="10"/>
  <c r="L24" i="10"/>
  <c r="L22" i="10"/>
  <c r="L21" i="10"/>
  <c r="L18" i="10"/>
  <c r="L17" i="10"/>
  <c r="L15" i="10"/>
  <c r="L16" i="10"/>
  <c r="L14" i="10"/>
  <c r="L13" i="10"/>
  <c r="L12" i="10"/>
  <c r="L11" i="10"/>
  <c r="L9" i="10"/>
  <c r="L8" i="10"/>
  <c r="L7" i="10"/>
  <c r="L6" i="10"/>
  <c r="L5" i="10"/>
  <c r="R47" i="10" l="1"/>
  <c r="J10" i="10"/>
  <c r="H27" i="10"/>
  <c r="H17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R71" i="10" l="1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C76" i="10" s="1"/>
  <c r="F55" i="10"/>
  <c r="R21" i="10"/>
  <c r="R5" i="10"/>
  <c r="K20" i="10"/>
  <c r="K76" i="10" s="1"/>
  <c r="J76" i="10" l="1"/>
  <c r="F76" i="10"/>
  <c r="N76" i="10"/>
  <c r="R4" i="10"/>
  <c r="R20" i="10"/>
  <c r="R10" i="10"/>
  <c r="D10" i="10"/>
  <c r="D76" i="10" s="1"/>
  <c r="R76" i="10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<sst xmlns="http://schemas.openxmlformats.org/spreadsheetml/2006/main" count="101" uniqueCount="101">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</sst>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4\EJECUCION%20PRESP%2007%20JULIO%202024\HOJA%20DE%20TRABAJO%20JULIO%202024.xlsm" TargetMode="External"/><Relationship Id="rId1" Type="http://schemas.openxmlformats.org/officeDocument/2006/relationships/externalLinkPath" Target="/Users/mary.flores/Desktop/PRESUPUESTO%202024/EJECUCION%20PRESP%2007%20JULIO%202024/HOJA%20DE%20TRABAJO%20JULIO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JULIO"/>
      <sheetName val="Modificacion"/>
      <sheetName val="HOJA DE TRABAJO"/>
      <sheetName val="Combustibles"/>
      <sheetName val="Calculo Nomina "/>
      <sheetName val="Calculo TSS abril"/>
      <sheetName val="CONCEPTO"/>
      <sheetName val="2.6"/>
      <sheetName val="ISR"/>
      <sheetName val="GABI"/>
      <sheetName val="PENSION"/>
      <sheetName val="DIF SUELDO"/>
      <sheetName val="Adicional"/>
    </sheetNames>
    <sheetDataSet>
      <sheetData sheetId="0"/>
      <sheetData sheetId="1"/>
      <sheetData sheetId="2"/>
      <sheetData sheetId="3">
        <row r="6">
          <cell r="I6">
            <v>5581169.5900000017</v>
          </cell>
        </row>
        <row r="19">
          <cell r="I19">
            <v>687750</v>
          </cell>
        </row>
        <row r="25">
          <cell r="I25">
            <v>500000</v>
          </cell>
        </row>
        <row r="28">
          <cell r="F28">
            <v>3361054.3099999996</v>
          </cell>
        </row>
        <row r="30">
          <cell r="I30">
            <v>734375.48</v>
          </cell>
        </row>
        <row r="34">
          <cell r="I34">
            <v>268344.55</v>
          </cell>
        </row>
        <row r="41">
          <cell r="I41">
            <v>1590.51</v>
          </cell>
        </row>
        <row r="42">
          <cell r="F42">
            <v>214655</v>
          </cell>
        </row>
        <row r="44">
          <cell r="F44">
            <v>1089.69</v>
          </cell>
        </row>
        <row r="52">
          <cell r="I52">
            <v>178800</v>
          </cell>
        </row>
        <row r="56">
          <cell r="I56">
            <v>101849.09999999999</v>
          </cell>
        </row>
        <row r="65">
          <cell r="I65">
            <v>386854.81</v>
          </cell>
        </row>
        <row r="79">
          <cell r="I79">
            <v>2713666.8</v>
          </cell>
        </row>
        <row r="83">
          <cell r="I83">
            <v>249167.13999999998</v>
          </cell>
        </row>
        <row r="90">
          <cell r="I90">
            <v>3442.07</v>
          </cell>
        </row>
        <row r="96">
          <cell r="I96">
            <v>1363.68</v>
          </cell>
        </row>
        <row r="101">
          <cell r="I101">
            <v>24212.040000000005</v>
          </cell>
        </row>
        <row r="102">
          <cell r="I102">
            <v>5854.53</v>
          </cell>
        </row>
        <row r="111">
          <cell r="I111">
            <v>400196.98000000004</v>
          </cell>
        </row>
        <row r="120">
          <cell r="I120">
            <v>286747.61</v>
          </cell>
        </row>
        <row r="128">
          <cell r="F128">
            <v>382007.97</v>
          </cell>
        </row>
        <row r="135">
          <cell r="F135">
            <v>59800</v>
          </cell>
        </row>
        <row r="138">
          <cell r="F138">
            <v>116700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tabSelected="1" view="pageLayout" topLeftCell="C67" zoomScale="81" zoomScaleNormal="70" zoomScaleSheetLayoutView="40" zoomScalePageLayoutView="81" workbookViewId="0">
      <selection activeCell="J81" sqref="J81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4983940.75</v>
      </c>
      <c r="H4" s="21">
        <f t="shared" si="0"/>
        <v>7121299.04</v>
      </c>
      <c r="I4" s="21">
        <f t="shared" si="0"/>
        <v>10668004.119999999</v>
      </c>
      <c r="J4" s="21">
        <f t="shared" si="0"/>
        <v>6084247.5500000007</v>
      </c>
      <c r="K4" s="21">
        <f t="shared" si="0"/>
        <v>6088820.3300000001</v>
      </c>
      <c r="L4" s="21">
        <f t="shared" si="0"/>
        <v>10864349.380000003</v>
      </c>
      <c r="M4" s="21">
        <f t="shared" si="0"/>
        <v>6355876.2400000002</v>
      </c>
      <c r="N4" s="21">
        <f t="shared" si="0"/>
        <v>4920987.8</v>
      </c>
      <c r="O4" s="21">
        <f t="shared" si="0"/>
        <v>9008159.379999999</v>
      </c>
      <c r="P4" s="21">
        <f t="shared" si="0"/>
        <v>0</v>
      </c>
      <c r="Q4" s="21">
        <f t="shared" si="0"/>
        <v>0</v>
      </c>
      <c r="R4" s="21">
        <f t="shared" si="0"/>
        <v>72104381.230000004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>
        <v>4279090.75</v>
      </c>
      <c r="H5" s="20">
        <v>4920717.72</v>
      </c>
      <c r="I5" s="20">
        <v>4740267</v>
      </c>
      <c r="J5" s="20">
        <v>4546126.620000001</v>
      </c>
      <c r="K5" s="20">
        <v>4553398.13</v>
      </c>
      <c r="L5" s="20">
        <f>+'[1]HOJA DE TRABAJO'!$I$6</f>
        <v>5581169.5900000017</v>
      </c>
      <c r="M5" s="20">
        <v>5085734.84</v>
      </c>
      <c r="N5" s="20">
        <v>3788057.02</v>
      </c>
      <c r="O5" s="20">
        <v>4749518.91</v>
      </c>
      <c r="P5" s="20"/>
      <c r="Q5" s="20"/>
      <c r="R5" s="21">
        <f>SUM(Table4232[[#This Row],[Gasto devengado]:[Column11]])</f>
        <v>46784888.840000004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>
        <v>704850</v>
      </c>
      <c r="H6" s="20">
        <v>705750</v>
      </c>
      <c r="I6" s="20">
        <v>4694750</v>
      </c>
      <c r="J6" s="20">
        <v>711883.41</v>
      </c>
      <c r="K6" s="20">
        <v>793161.96</v>
      </c>
      <c r="L6" s="20">
        <f>+'[1]HOJA DE TRABAJO'!$I$19</f>
        <v>687750</v>
      </c>
      <c r="M6" s="20">
        <v>606750</v>
      </c>
      <c r="N6" s="20">
        <v>516750</v>
      </c>
      <c r="O6" s="20">
        <v>3651663.69</v>
      </c>
      <c r="P6" s="20"/>
      <c r="Q6" s="20"/>
      <c r="R6" s="21">
        <f>SUM(Table4232[[#This Row],[Gasto devengado]:[Column11]])</f>
        <v>13800159.060000001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>
        <v>500000</v>
      </c>
      <c r="J7" s="20"/>
      <c r="K7" s="20"/>
      <c r="L7" s="20">
        <f>+'[1]HOJA DE TRABAJO'!$I$25</f>
        <v>500000</v>
      </c>
      <c r="M7" s="20"/>
      <c r="N7" s="20"/>
      <c r="O7" s="20"/>
      <c r="P7" s="20"/>
      <c r="Q7" s="20"/>
      <c r="R7" s="21">
        <f>SUM(Table4232[[#This Row],[Gasto devengado]:[Column11]])</f>
        <v>1000000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>
        <v>100000</v>
      </c>
      <c r="K8" s="20"/>
      <c r="L8" s="20">
        <f>+'[1]HOJA DE TRABAJO'!$F$28</f>
        <v>3361054.3099999996</v>
      </c>
      <c r="M8" s="20"/>
      <c r="N8" s="20"/>
      <c r="O8" s="20"/>
      <c r="P8" s="20"/>
      <c r="Q8" s="20"/>
      <c r="R8" s="21">
        <f>SUM(Table4232[[#This Row],[Gasto devengado]:[Column11]])</f>
        <v>3461054.3099999996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>
        <v>732987.12</v>
      </c>
      <c r="J9" s="20">
        <v>726237.52</v>
      </c>
      <c r="K9" s="20">
        <v>742260.24</v>
      </c>
      <c r="L9" s="20">
        <f>+'[1]HOJA DE TRABAJO'!$I$30</f>
        <v>734375.48</v>
      </c>
      <c r="M9" s="20">
        <v>663391.4</v>
      </c>
      <c r="N9" s="20">
        <v>616180.78</v>
      </c>
      <c r="O9" s="20">
        <v>606976.78</v>
      </c>
      <c r="P9" s="20"/>
      <c r="Q9" s="20"/>
      <c r="R9" s="21">
        <f>SUM(Table4232[[#This Row],[Gasto devengado]:[Column11]])</f>
        <v>7058279.0200000014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2529750.34</v>
      </c>
      <c r="H10" s="21">
        <f t="shared" si="1"/>
        <v>2483520.14</v>
      </c>
      <c r="I10" s="21">
        <f t="shared" si="1"/>
        <v>2715679.8499999996</v>
      </c>
      <c r="J10" s="21">
        <f t="shared" si="1"/>
        <v>3189093.7299999995</v>
      </c>
      <c r="K10" s="21">
        <f t="shared" si="1"/>
        <v>4352163.2300000004</v>
      </c>
      <c r="L10" s="21">
        <f t="shared" si="1"/>
        <v>3866850.46</v>
      </c>
      <c r="M10" s="21">
        <f t="shared" si="1"/>
        <v>2833633.43</v>
      </c>
      <c r="N10" s="21">
        <f t="shared" si="1"/>
        <v>3031649.5</v>
      </c>
      <c r="O10" s="21">
        <f t="shared" si="1"/>
        <v>2116852.29</v>
      </c>
      <c r="P10" s="21">
        <f t="shared" si="1"/>
        <v>0</v>
      </c>
      <c r="Q10" s="21">
        <f t="shared" si="1"/>
        <v>0</v>
      </c>
      <c r="R10" s="21">
        <f t="shared" si="1"/>
        <v>29415191.799999997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>
        <v>87199.08</v>
      </c>
      <c r="H11" s="20">
        <v>283865.09999999998</v>
      </c>
      <c r="I11" s="20">
        <v>214975.97</v>
      </c>
      <c r="J11" s="20">
        <v>160860.95000000001</v>
      </c>
      <c r="K11" s="20">
        <v>189376.29</v>
      </c>
      <c r="L11" s="20">
        <f>+'[1]HOJA DE TRABAJO'!$I$34</f>
        <v>268344.55</v>
      </c>
      <c r="M11" s="20">
        <v>251614.49</v>
      </c>
      <c r="N11" s="20">
        <v>176235.58</v>
      </c>
      <c r="O11" s="20">
        <v>264634.99</v>
      </c>
      <c r="P11" s="20"/>
      <c r="Q11" s="20"/>
      <c r="R11" s="21">
        <f>SUM(Table4232[[#This Row],[Gasto devengado]:[Column11]])</f>
        <v>2049202.31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>
        <v>7315.17</v>
      </c>
      <c r="J12" s="20">
        <v>235</v>
      </c>
      <c r="K12" s="20">
        <v>1371.64</v>
      </c>
      <c r="L12" s="20">
        <f>+'[1]HOJA DE TRABAJO'!$I$41</f>
        <v>1590.51</v>
      </c>
      <c r="M12" s="20">
        <v>1299.46</v>
      </c>
      <c r="N12" s="20"/>
      <c r="O12" s="20">
        <v>865</v>
      </c>
      <c r="P12" s="20"/>
      <c r="Q12" s="20"/>
      <c r="R12" s="21">
        <f>SUM(Table4232[[#This Row],[Gasto devengado]:[Column11]])</f>
        <v>13326.779999999999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>
        <v>253820</v>
      </c>
      <c r="H13" s="20"/>
      <c r="I13" s="20"/>
      <c r="J13" s="20">
        <v>196354.5</v>
      </c>
      <c r="K13" s="20"/>
      <c r="L13" s="20">
        <f>+'[1]HOJA DE TRABAJO'!$F$42</f>
        <v>214655</v>
      </c>
      <c r="M13" s="20">
        <v>144570</v>
      </c>
      <c r="N13" s="20"/>
      <c r="O13" s="20">
        <v>203092.5</v>
      </c>
      <c r="P13" s="20"/>
      <c r="Q13" s="20"/>
      <c r="R13" s="21">
        <f>SUM(Table4232[[#This Row],[Gasto devengado]:[Column11]])</f>
        <v>1154329.5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>
        <v>10200</v>
      </c>
      <c r="J14" s="20">
        <v>10527</v>
      </c>
      <c r="K14" s="20">
        <v>1234.54</v>
      </c>
      <c r="L14" s="20">
        <f>+'[1]HOJA DE TRABAJO'!$F$44</f>
        <v>1089.69</v>
      </c>
      <c r="M14" s="20">
        <v>10658.76</v>
      </c>
      <c r="N14" s="20">
        <v>148</v>
      </c>
      <c r="O14" s="20">
        <v>11948.48</v>
      </c>
      <c r="P14" s="20"/>
      <c r="Q14" s="20"/>
      <c r="R14" s="21">
        <f>SUM(Table4232[[#This Row],[Gasto devengado]:[Column11]])</f>
        <v>58795.16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>
        <f>+'[1]HOJA DE TRABAJO'!$I$52</f>
        <v>178800</v>
      </c>
      <c r="M15" s="20">
        <v>32184</v>
      </c>
      <c r="N15" s="20"/>
      <c r="O15" s="20"/>
      <c r="P15" s="20"/>
      <c r="Q15" s="20"/>
      <c r="R15" s="21">
        <f>SUM(Table4232[[#This Row],[Gasto devengado]:[Column11]])</f>
        <v>210984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>
        <v>260558.47</v>
      </c>
      <c r="J16" s="20">
        <v>294476.71000000002</v>
      </c>
      <c r="K16" s="20">
        <v>302077.33</v>
      </c>
      <c r="L16" s="20">
        <f>+'[1]HOJA DE TRABAJO'!$I$56</f>
        <v>101849.09999999999</v>
      </c>
      <c r="M16" s="20">
        <v>101849.1</v>
      </c>
      <c r="N16" s="20">
        <v>106307.08</v>
      </c>
      <c r="O16" s="20">
        <v>80687.210000000006</v>
      </c>
      <c r="P16" s="23"/>
      <c r="Q16" s="20"/>
      <c r="R16" s="21">
        <f>SUM(Table4232[[#This Row],[Gasto devengado]:[Column11]])</f>
        <v>1520107.1000000003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>
        <v>194045.35</v>
      </c>
      <c r="J17" s="20">
        <v>23997.1</v>
      </c>
      <c r="K17" s="20">
        <v>312729.52</v>
      </c>
      <c r="L17" s="20">
        <f>+'[1]HOJA DE TRABAJO'!$I$65</f>
        <v>386854.81</v>
      </c>
      <c r="M17" s="20">
        <v>365975.03</v>
      </c>
      <c r="N17" s="20">
        <v>81289.320000000007</v>
      </c>
      <c r="O17" s="20">
        <v>146317.26999999999</v>
      </c>
      <c r="P17" s="20"/>
      <c r="Q17" s="20"/>
      <c r="R17" s="21">
        <f>SUM(Table4232[[#This Row],[Gasto devengado]:[Column11]])</f>
        <v>1862895.76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>
        <v>2028451.71</v>
      </c>
      <c r="H18" s="20">
        <v>1895475.3</v>
      </c>
      <c r="I18" s="20">
        <v>2028584.89</v>
      </c>
      <c r="J18" s="20">
        <v>2502642.4699999997</v>
      </c>
      <c r="K18" s="20">
        <v>3545373.91</v>
      </c>
      <c r="L18" s="20">
        <f>+'[1]HOJA DE TRABAJO'!$I$79</f>
        <v>2713666.8</v>
      </c>
      <c r="M18" s="20">
        <v>1925482.59</v>
      </c>
      <c r="N18" s="20">
        <v>2667669.52</v>
      </c>
      <c r="O18" s="20">
        <v>1409306.84</v>
      </c>
      <c r="P18" s="20"/>
      <c r="Q18" s="20"/>
      <c r="R18" s="21">
        <f>SUM(Table4232[[#This Row],[Gasto devengado]:[Column11]])</f>
        <v>22545551.189999998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593762.23</v>
      </c>
      <c r="J20" s="21">
        <f t="shared" si="2"/>
        <v>819558.15</v>
      </c>
      <c r="K20" s="21">
        <f t="shared" si="2"/>
        <v>741256.8</v>
      </c>
      <c r="L20" s="21">
        <f t="shared" si="2"/>
        <v>970984.05</v>
      </c>
      <c r="M20" s="21">
        <f t="shared" si="2"/>
        <v>1044550.5399999999</v>
      </c>
      <c r="N20" s="21">
        <f t="shared" si="2"/>
        <v>576589.15</v>
      </c>
      <c r="O20" s="21">
        <f t="shared" si="2"/>
        <v>707518.85999999987</v>
      </c>
      <c r="P20" s="21">
        <f t="shared" si="2"/>
        <v>0</v>
      </c>
      <c r="Q20" s="21">
        <f t="shared" si="2"/>
        <v>0</v>
      </c>
      <c r="R20" s="21">
        <f t="shared" si="2"/>
        <v>7510246.5300000003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>
        <v>39063.58</v>
      </c>
      <c r="H21" s="20">
        <v>131192.81</v>
      </c>
      <c r="I21" s="20">
        <v>38133.81</v>
      </c>
      <c r="J21" s="20">
        <v>195984.94</v>
      </c>
      <c r="K21" s="20">
        <v>167302.03</v>
      </c>
      <c r="L21" s="20">
        <f>+'[1]HOJA DE TRABAJO'!$I$83</f>
        <v>249167.13999999998</v>
      </c>
      <c r="M21" s="20">
        <v>267516.26</v>
      </c>
      <c r="N21" s="20">
        <v>216428.48</v>
      </c>
      <c r="O21" s="20">
        <v>174828.92</v>
      </c>
      <c r="P21" s="20"/>
      <c r="Q21" s="20"/>
      <c r="R21" s="21">
        <f>SUM(Table4232[[#This Row],[Gasto devengado]:[Column11]])</f>
        <v>1496534.08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>
        <v>2445.46</v>
      </c>
      <c r="I22" s="20">
        <v>2372.88</v>
      </c>
      <c r="J22" s="20">
        <v>34200</v>
      </c>
      <c r="K22" s="20">
        <v>4669.49</v>
      </c>
      <c r="L22" s="20">
        <f>+'[1]HOJA DE TRABAJO'!$I$90</f>
        <v>3442.07</v>
      </c>
      <c r="M22" s="20">
        <v>448.52</v>
      </c>
      <c r="N22" s="20">
        <v>1860</v>
      </c>
      <c r="O22" s="20">
        <v>767.87</v>
      </c>
      <c r="P22" s="20"/>
      <c r="Q22" s="20"/>
      <c r="R22" s="21">
        <f>SUM(Table4232[[#This Row],[Gasto devengado]:[Column11]])</f>
        <v>50714.759999999995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>
        <v>86454.95</v>
      </c>
      <c r="J23" s="20">
        <v>62213.06</v>
      </c>
      <c r="K23" s="20">
        <v>2201.4</v>
      </c>
      <c r="L23" s="20"/>
      <c r="M23" s="20">
        <v>25723.25</v>
      </c>
      <c r="N23" s="20">
        <v>541.33000000000004</v>
      </c>
      <c r="O23" s="20">
        <v>16410.13</v>
      </c>
      <c r="P23" s="20"/>
      <c r="Q23" s="20"/>
      <c r="R23" s="21">
        <f>SUM(Table4232[[#This Row],[Gasto devengado]:[Column11]])</f>
        <v>255278.16999999998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>
        <v>389.9</v>
      </c>
      <c r="K24" s="20">
        <v>2615.06</v>
      </c>
      <c r="L24" s="20">
        <f>+'[1]HOJA DE TRABAJO'!$I$96</f>
        <v>1363.68</v>
      </c>
      <c r="M24" s="20"/>
      <c r="N24" s="20">
        <v>4522.1899999999996</v>
      </c>
      <c r="O24" s="20">
        <v>714.83</v>
      </c>
      <c r="P24" s="20"/>
      <c r="Q24" s="20"/>
      <c r="R24" s="21">
        <f>SUM(Table4232[[#This Row],[Gasto devengado]:[Column11]])</f>
        <v>53606.76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>
        <v>66230.69</v>
      </c>
      <c r="H25" s="20">
        <v>176476.84</v>
      </c>
      <c r="I25" s="20">
        <v>7580.53</v>
      </c>
      <c r="J25" s="20">
        <v>1365.6799999999998</v>
      </c>
      <c r="K25" s="20">
        <v>31863.46</v>
      </c>
      <c r="L25" s="20">
        <f>+'[1]HOJA DE TRABAJO'!$I$101</f>
        <v>24212.040000000005</v>
      </c>
      <c r="M25" s="20">
        <v>12205.72</v>
      </c>
      <c r="N25" s="20">
        <v>1033.47</v>
      </c>
      <c r="O25" s="20">
        <v>4333.6400000000003</v>
      </c>
      <c r="P25" s="20"/>
      <c r="Q25" s="20"/>
      <c r="R25" s="21">
        <f>SUM(Table4232[[#This Row],[Gasto devengado]:[Column11]])</f>
        <v>325302.06999999995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>
        <v>829.11</v>
      </c>
      <c r="J26" s="20">
        <v>6114.67</v>
      </c>
      <c r="K26" s="20">
        <v>9731.4</v>
      </c>
      <c r="L26" s="20">
        <f>+'[1]HOJA DE TRABAJO'!$I$102</f>
        <v>5854.53</v>
      </c>
      <c r="M26" s="20">
        <v>4989.41</v>
      </c>
      <c r="N26" s="20">
        <v>1267.46</v>
      </c>
      <c r="O26" s="20">
        <v>1226.99</v>
      </c>
      <c r="P26" s="20"/>
      <c r="Q26" s="20"/>
      <c r="R26" s="21">
        <f>SUM(Table4232[[#This Row],[Gasto devengado]:[Column11]])</f>
        <v>68353.260000000009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>
        <v>398470.07</v>
      </c>
      <c r="J27" s="20">
        <v>337571.28</v>
      </c>
      <c r="K27" s="20">
        <v>491363.41</v>
      </c>
      <c r="L27" s="20">
        <f>+'[1]HOJA DE TRABAJO'!$I$111</f>
        <v>400196.98000000004</v>
      </c>
      <c r="M27" s="20">
        <v>485404.79</v>
      </c>
      <c r="N27" s="20">
        <v>343158.35</v>
      </c>
      <c r="O27" s="20">
        <v>442372.55</v>
      </c>
      <c r="P27" s="20"/>
      <c r="Q27" s="20"/>
      <c r="R27" s="21">
        <f>SUM(Table4232[[#This Row],[Gasto devengado]:[Column11]])</f>
        <v>3989821.89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>
        <v>338575.58</v>
      </c>
      <c r="H29" s="20">
        <v>20351.54</v>
      </c>
      <c r="I29" s="20">
        <v>59920.88</v>
      </c>
      <c r="J29" s="20">
        <v>181718.62</v>
      </c>
      <c r="K29" s="20">
        <v>31510.55</v>
      </c>
      <c r="L29" s="20">
        <f>+'[1]HOJA DE TRABAJO'!$I$120</f>
        <v>286747.61</v>
      </c>
      <c r="M29" s="20">
        <v>248262.59</v>
      </c>
      <c r="N29" s="20">
        <v>7777.87</v>
      </c>
      <c r="O29" s="20">
        <v>66863.929999999993</v>
      </c>
      <c r="P29" s="20"/>
      <c r="Q29" s="20"/>
      <c r="R29" s="21">
        <f>SUM(Table4232[[#This Row],[Gasto devengado]:[Column11]])</f>
        <v>1270635.54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+'[2]Hoja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43960</v>
      </c>
      <c r="H45" s="21">
        <f t="shared" si="5"/>
        <v>0</v>
      </c>
      <c r="I45" s="21">
        <f t="shared" si="5"/>
        <v>300513.25</v>
      </c>
      <c r="J45" s="21">
        <f t="shared" si="5"/>
        <v>256609.40999999997</v>
      </c>
      <c r="K45" s="21">
        <f t="shared" si="5"/>
        <v>78511</v>
      </c>
      <c r="L45" s="21">
        <f t="shared" si="5"/>
        <v>558507.97</v>
      </c>
      <c r="M45" s="21">
        <f t="shared" si="5"/>
        <v>88257.07</v>
      </c>
      <c r="N45" s="21">
        <f t="shared" si="5"/>
        <v>19460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1345818.7000000002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>
        <v>124600</v>
      </c>
      <c r="J46" s="20">
        <v>192404.8</v>
      </c>
      <c r="K46" s="20"/>
      <c r="L46" s="20">
        <f>+'[1]HOJA DE TRABAJO'!$F$128</f>
        <v>382007.97</v>
      </c>
      <c r="M46" s="20">
        <v>88257.07</v>
      </c>
      <c r="N46" s="20">
        <v>19460</v>
      </c>
      <c r="O46" s="20"/>
      <c r="P46" s="20"/>
      <c r="Q46" s="20"/>
      <c r="R46" s="21">
        <f>SUM(Table4232[[#This Row],[Gasto devengado]:[Column11]])</f>
        <v>806729.84000000008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>
        <v>64204.61</v>
      </c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64204.61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>
        <v>175913.25</v>
      </c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175913.25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>
        <v>43960</v>
      </c>
      <c r="H50" s="20"/>
      <c r="I50" s="20"/>
      <c r="J50" s="20"/>
      <c r="K50" s="20">
        <v>78511</v>
      </c>
      <c r="L50" s="20">
        <f>+'[1]HOJA DE TRABAJO'!$F$135+'[1]HOJA DE TRABAJO'!$F$138</f>
        <v>176500</v>
      </c>
      <c r="M50" s="20"/>
      <c r="N50" s="20"/>
      <c r="O50" s="20"/>
      <c r="P50" s="20"/>
      <c r="Q50" s="20"/>
      <c r="R50" s="21">
        <f>SUM(Table4232[[#This Row],[Gasto devengado]:[Column11]])</f>
        <v>298971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1631637.94</v>
      </c>
      <c r="H55" s="21">
        <f t="shared" si="6"/>
        <v>0</v>
      </c>
      <c r="I55" s="21">
        <f t="shared" si="6"/>
        <v>7989701.5099999998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9621339.4499999993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>
        <v>1631637.94</v>
      </c>
      <c r="H56" s="20"/>
      <c r="I56" s="20">
        <v>7989701.5099999998</v>
      </c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9621339.4499999993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8669892.5999999996</v>
      </c>
      <c r="G76" s="24">
        <f t="shared" ref="G76:N76" si="19">+G67+G63+G60+G55+G45+G37+G30+G20+G10+G4</f>
        <v>10125235.809999999</v>
      </c>
      <c r="H76" s="24">
        <f t="shared" si="19"/>
        <v>10359702.02</v>
      </c>
      <c r="I76" s="24">
        <f t="shared" si="19"/>
        <v>22267660.960000001</v>
      </c>
      <c r="J76" s="24">
        <f t="shared" si="19"/>
        <v>10349508.84</v>
      </c>
      <c r="K76" s="24">
        <f t="shared" si="19"/>
        <v>11260751.359999999</v>
      </c>
      <c r="L76" s="24">
        <f t="shared" si="19"/>
        <v>16260691.860000003</v>
      </c>
      <c r="M76" s="24">
        <f t="shared" si="19"/>
        <v>10322317.280000001</v>
      </c>
      <c r="N76" s="24">
        <f t="shared" si="19"/>
        <v>8548686.4499999993</v>
      </c>
      <c r="O76" s="24">
        <f>O45+O20+O10+O4+O67</f>
        <v>11832530.529999999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119996977.71000001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2024-11-14T16:28:54Z</cp:lastPrinted>
  <dcterms:created xsi:type="dcterms:W3CDTF">2018-04-17T18:57:16Z</dcterms:created>
  <dcterms:modified xsi:type="dcterms:W3CDTF">2024-11-14T16:31:21Z</dcterms:modified>
</cp:coreProperties>
</file>