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4\EJECUCION PRESP 09 SEPT 2024\"/>
    </mc:Choice>
  </mc:AlternateContent>
  <xr:revisionPtr revIDLastSave="0" documentId="13_ncr:1_{FB9D29A8-18F2-4661-9EFA-54F7A0E310F2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0" l="1"/>
  <c r="L46" i="10"/>
  <c r="L29" i="10"/>
  <c r="L27" i="10"/>
  <c r="L26" i="10"/>
  <c r="L25" i="10"/>
  <c r="L24" i="10"/>
  <c r="L22" i="10"/>
  <c r="L21" i="10"/>
  <c r="L18" i="10"/>
  <c r="L17" i="10"/>
  <c r="L15" i="10"/>
  <c r="L16" i="10"/>
  <c r="L14" i="10"/>
  <c r="L13" i="10"/>
  <c r="L12" i="10"/>
  <c r="L11" i="10"/>
  <c r="L9" i="10"/>
  <c r="L8" i="10"/>
  <c r="L7" i="10"/>
  <c r="L6" i="10"/>
  <c r="L5" i="10"/>
  <c r="R47" i="10" l="1"/>
  <c r="J10" i="10"/>
  <c r="H27" i="10"/>
  <c r="H17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R71" i="10" l="1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C76" i="10" s="1"/>
  <c r="F55" i="10"/>
  <c r="R21" i="10"/>
  <c r="R5" i="10"/>
  <c r="K20" i="10"/>
  <c r="K76" i="10" s="1"/>
  <c r="J76" i="10" l="1"/>
  <c r="F76" i="10"/>
  <c r="N76" i="10"/>
  <c r="R4" i="10"/>
  <c r="R20" i="10"/>
  <c r="R10" i="10"/>
  <c r="D10" i="10"/>
  <c r="D76" i="10" s="1"/>
  <c r="R76" i="10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<sst xmlns="http://schemas.openxmlformats.org/spreadsheetml/2006/main" count="101" uniqueCount="101">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</sst>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4\EJECUCION%20PRESP%2007%20JULIO%202024\HOJA%20DE%20TRABAJO%20JULIO%202024.xlsm" TargetMode="External"/><Relationship Id="rId1" Type="http://schemas.openxmlformats.org/officeDocument/2006/relationships/externalLinkPath" Target="/Users/mary.flores/Desktop/PRESUPUESTO%202024/EJECUCION%20PRESP%2007%20JULIO%202024/HOJA%20DE%20TRABAJO%20JULIO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JULIO"/>
      <sheetName val="Modificacion"/>
      <sheetName val="HOJA DE TRABAJO"/>
      <sheetName val="Combustibles"/>
      <sheetName val="Calculo Nomina "/>
      <sheetName val="Calculo TSS abril"/>
      <sheetName val="CONCEPTO"/>
      <sheetName val="2.6"/>
      <sheetName val="ISR"/>
      <sheetName val="GABI"/>
      <sheetName val="PENSION"/>
      <sheetName val="DIF SUELDO"/>
      <sheetName val="Adicional"/>
    </sheetNames>
    <sheetDataSet>
      <sheetData sheetId="0"/>
      <sheetData sheetId="1"/>
      <sheetData sheetId="2"/>
      <sheetData sheetId="3">
        <row r="6">
          <cell r="I6">
            <v>5581169.5900000017</v>
          </cell>
        </row>
        <row r="19">
          <cell r="I19">
            <v>687750</v>
          </cell>
        </row>
        <row r="25">
          <cell r="I25">
            <v>500000</v>
          </cell>
        </row>
        <row r="28">
          <cell r="F28">
            <v>3361054.3099999996</v>
          </cell>
        </row>
        <row r="30">
          <cell r="I30">
            <v>734375.48</v>
          </cell>
        </row>
        <row r="34">
          <cell r="I34">
            <v>268344.55</v>
          </cell>
        </row>
        <row r="41">
          <cell r="I41">
            <v>1590.51</v>
          </cell>
        </row>
        <row r="42">
          <cell r="F42">
            <v>214655</v>
          </cell>
        </row>
        <row r="44">
          <cell r="F44">
            <v>1089.69</v>
          </cell>
        </row>
        <row r="52">
          <cell r="I52">
            <v>178800</v>
          </cell>
        </row>
        <row r="56">
          <cell r="I56">
            <v>101849.09999999999</v>
          </cell>
        </row>
        <row r="65">
          <cell r="I65">
            <v>386854.81</v>
          </cell>
        </row>
        <row r="79">
          <cell r="I79">
            <v>2713666.8</v>
          </cell>
        </row>
        <row r="83">
          <cell r="I83">
            <v>249167.13999999998</v>
          </cell>
        </row>
        <row r="90">
          <cell r="I90">
            <v>3442.07</v>
          </cell>
        </row>
        <row r="96">
          <cell r="I96">
            <v>1363.68</v>
          </cell>
        </row>
        <row r="101">
          <cell r="I101">
            <v>24212.040000000005</v>
          </cell>
        </row>
        <row r="102">
          <cell r="I102">
            <v>5854.53</v>
          </cell>
        </row>
        <row r="111">
          <cell r="I111">
            <v>400196.98000000004</v>
          </cell>
        </row>
        <row r="120">
          <cell r="I120">
            <v>286747.61</v>
          </cell>
        </row>
        <row r="128">
          <cell r="F128">
            <v>382007.97</v>
          </cell>
        </row>
        <row r="135">
          <cell r="F135">
            <v>59800</v>
          </cell>
        </row>
        <row r="138">
          <cell r="F138">
            <v>116700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tabSelected="1" view="pageLayout" topLeftCell="A17" zoomScale="81" zoomScaleNormal="70" zoomScaleSheetLayoutView="40" zoomScalePageLayoutView="81" workbookViewId="0">
      <selection activeCell="A4" sqref="A4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10864349.380000003</v>
      </c>
      <c r="M4" s="21">
        <f t="shared" si="0"/>
        <v>6355876.2400000002</v>
      </c>
      <c r="N4" s="21">
        <f t="shared" si="0"/>
        <v>4920987.8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63096221.850000001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>
        <f>+'[1]HOJA DE TRABAJO'!$I$6</f>
        <v>5581169.5900000017</v>
      </c>
      <c r="M5" s="20">
        <v>5085734.84</v>
      </c>
      <c r="N5" s="20">
        <v>3788057.02</v>
      </c>
      <c r="O5" s="20"/>
      <c r="P5" s="20"/>
      <c r="Q5" s="20"/>
      <c r="R5" s="21">
        <f>SUM(Table4232[[#This Row],[Gasto devengado]:[Column11]])</f>
        <v>42035369.93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>
        <f>+'[1]HOJA DE TRABAJO'!$I$19</f>
        <v>687750</v>
      </c>
      <c r="M6" s="20">
        <v>606750</v>
      </c>
      <c r="N6" s="20">
        <v>516750</v>
      </c>
      <c r="O6" s="20"/>
      <c r="P6" s="20"/>
      <c r="Q6" s="20"/>
      <c r="R6" s="21">
        <f>SUM(Table4232[[#This Row],[Gasto devengado]:[Column11]])</f>
        <v>10148495.370000001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>
        <f>+'[1]HOJA DE TRABAJO'!$I$25</f>
        <v>500000</v>
      </c>
      <c r="M7" s="20"/>
      <c r="N7" s="20"/>
      <c r="O7" s="20"/>
      <c r="P7" s="20"/>
      <c r="Q7" s="20"/>
      <c r="R7" s="21">
        <f>SUM(Table4232[[#This Row],[Gasto devengado]:[Column11]])</f>
        <v>1000000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>
        <f>+'[1]HOJA DE TRABAJO'!$F$28</f>
        <v>3361054.3099999996</v>
      </c>
      <c r="M8" s="20"/>
      <c r="N8" s="20"/>
      <c r="O8" s="20"/>
      <c r="P8" s="20"/>
      <c r="Q8" s="20"/>
      <c r="R8" s="21">
        <f>SUM(Table4232[[#This Row],[Gasto devengado]:[Column11]])</f>
        <v>3461054.3099999996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>
        <f>+'[1]HOJA DE TRABAJO'!$I$30</f>
        <v>734375.48</v>
      </c>
      <c r="M9" s="20">
        <v>663391.4</v>
      </c>
      <c r="N9" s="20">
        <v>616180.78</v>
      </c>
      <c r="O9" s="20"/>
      <c r="P9" s="20"/>
      <c r="Q9" s="20"/>
      <c r="R9" s="21">
        <f>SUM(Table4232[[#This Row],[Gasto devengado]:[Column11]])</f>
        <v>6451302.2400000012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3866850.46</v>
      </c>
      <c r="M10" s="21">
        <f t="shared" si="1"/>
        <v>2833633.43</v>
      </c>
      <c r="N10" s="21">
        <f t="shared" si="1"/>
        <v>3031649.5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27298339.509999998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>
        <f>+'[1]HOJA DE TRABAJO'!$I$34</f>
        <v>268344.55</v>
      </c>
      <c r="M11" s="20">
        <v>251614.49</v>
      </c>
      <c r="N11" s="20">
        <v>176235.58</v>
      </c>
      <c r="O11" s="20"/>
      <c r="P11" s="20"/>
      <c r="Q11" s="20"/>
      <c r="R11" s="21">
        <f>SUM(Table4232[[#This Row],[Gasto devengado]:[Column11]])</f>
        <v>1784567.32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>
        <f>+'[1]HOJA DE TRABAJO'!$I$41</f>
        <v>1590.51</v>
      </c>
      <c r="M12" s="20">
        <v>1299.46</v>
      </c>
      <c r="N12" s="20"/>
      <c r="O12" s="20"/>
      <c r="P12" s="20"/>
      <c r="Q12" s="20"/>
      <c r="R12" s="21">
        <f>SUM(Table4232[[#This Row],[Gasto devengado]:[Column11]])</f>
        <v>12461.779999999999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>
        <f>+'[1]HOJA DE TRABAJO'!$F$42</f>
        <v>214655</v>
      </c>
      <c r="M13" s="20">
        <v>144570</v>
      </c>
      <c r="N13" s="20"/>
      <c r="O13" s="20"/>
      <c r="P13" s="20"/>
      <c r="Q13" s="20"/>
      <c r="R13" s="21">
        <f>SUM(Table4232[[#This Row],[Gasto devengado]:[Column11]])</f>
        <v>951237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>
        <f>+'[1]HOJA DE TRABAJO'!$F$44</f>
        <v>1089.69</v>
      </c>
      <c r="M14" s="20">
        <v>10658.76</v>
      </c>
      <c r="N14" s="20">
        <v>148</v>
      </c>
      <c r="O14" s="20"/>
      <c r="P14" s="20"/>
      <c r="Q14" s="20"/>
      <c r="R14" s="21">
        <f>SUM(Table4232[[#This Row],[Gasto devengado]:[Column11]])</f>
        <v>46846.680000000008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>
        <f>+'[1]HOJA DE TRABAJO'!$I$52</f>
        <v>178800</v>
      </c>
      <c r="M15" s="20">
        <v>32184</v>
      </c>
      <c r="N15" s="20"/>
      <c r="O15" s="20"/>
      <c r="P15" s="20"/>
      <c r="Q15" s="20"/>
      <c r="R15" s="21">
        <f>SUM(Table4232[[#This Row],[Gasto devengado]:[Column11]])</f>
        <v>210984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>
        <f>+'[1]HOJA DE TRABAJO'!$I$56</f>
        <v>101849.09999999999</v>
      </c>
      <c r="M16" s="20">
        <v>101849.1</v>
      </c>
      <c r="N16" s="20">
        <v>106307.08</v>
      </c>
      <c r="O16" s="20"/>
      <c r="P16" s="23"/>
      <c r="Q16" s="20"/>
      <c r="R16" s="21">
        <f>SUM(Table4232[[#This Row],[Gasto devengado]:[Column11]])</f>
        <v>1439419.8900000004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>
        <f>+'[1]HOJA DE TRABAJO'!$I$65</f>
        <v>386854.81</v>
      </c>
      <c r="M17" s="20">
        <v>365975.03</v>
      </c>
      <c r="N17" s="20">
        <v>81289.320000000007</v>
      </c>
      <c r="O17" s="20"/>
      <c r="P17" s="20"/>
      <c r="Q17" s="20"/>
      <c r="R17" s="21">
        <f>SUM(Table4232[[#This Row],[Gasto devengado]:[Column11]])</f>
        <v>1716578.49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>
        <f>+'[1]HOJA DE TRABAJO'!$I$79</f>
        <v>2713666.8</v>
      </c>
      <c r="M18" s="20">
        <v>1925482.59</v>
      </c>
      <c r="N18" s="20">
        <v>2667669.52</v>
      </c>
      <c r="O18" s="20"/>
      <c r="P18" s="20"/>
      <c r="Q18" s="20"/>
      <c r="R18" s="21">
        <f>SUM(Table4232[[#This Row],[Gasto devengado]:[Column11]])</f>
        <v>21136244.349999998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970984.05</v>
      </c>
      <c r="M20" s="21">
        <f t="shared" si="2"/>
        <v>1044550.5399999999</v>
      </c>
      <c r="N20" s="21">
        <f t="shared" si="2"/>
        <v>576589.15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6802727.6700000009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>
        <f>+'[1]HOJA DE TRABAJO'!$I$83</f>
        <v>249167.13999999998</v>
      </c>
      <c r="M21" s="20">
        <v>267516.26</v>
      </c>
      <c r="N21" s="20">
        <v>216428.48</v>
      </c>
      <c r="O21" s="20"/>
      <c r="P21" s="20"/>
      <c r="Q21" s="20"/>
      <c r="R21" s="21">
        <f>SUM(Table4232[[#This Row],[Gasto devengado]:[Column11]])</f>
        <v>1321705.1600000001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>
        <f>+'[1]HOJA DE TRABAJO'!$I$90</f>
        <v>3442.07</v>
      </c>
      <c r="M22" s="20">
        <v>448.52</v>
      </c>
      <c r="N22" s="20">
        <v>1860</v>
      </c>
      <c r="O22" s="20"/>
      <c r="P22" s="20"/>
      <c r="Q22" s="20"/>
      <c r="R22" s="21">
        <f>SUM(Table4232[[#This Row],[Gasto devengado]:[Column11]])</f>
        <v>49946.889999999992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>
        <v>25723.25</v>
      </c>
      <c r="N23" s="20">
        <v>541.33000000000004</v>
      </c>
      <c r="O23" s="20"/>
      <c r="P23" s="20"/>
      <c r="Q23" s="20"/>
      <c r="R23" s="21">
        <f>SUM(Table4232[[#This Row],[Gasto devengado]:[Column11]])</f>
        <v>238868.03999999998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>
        <f>+'[1]HOJA DE TRABAJO'!$I$96</f>
        <v>1363.68</v>
      </c>
      <c r="M24" s="20"/>
      <c r="N24" s="20">
        <v>4522.1899999999996</v>
      </c>
      <c r="O24" s="20"/>
      <c r="P24" s="20"/>
      <c r="Q24" s="20"/>
      <c r="R24" s="21">
        <f>SUM(Table4232[[#This Row],[Gasto devengado]:[Column11]])</f>
        <v>52891.93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>
        <f>+'[1]HOJA DE TRABAJO'!$I$101</f>
        <v>24212.040000000005</v>
      </c>
      <c r="M25" s="20">
        <v>12205.72</v>
      </c>
      <c r="N25" s="20">
        <v>1033.47</v>
      </c>
      <c r="O25" s="20"/>
      <c r="P25" s="20"/>
      <c r="Q25" s="20"/>
      <c r="R25" s="21">
        <f>SUM(Table4232[[#This Row],[Gasto devengado]:[Column11]])</f>
        <v>320968.42999999993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>
        <f>+'[1]HOJA DE TRABAJO'!$I$102</f>
        <v>5854.53</v>
      </c>
      <c r="M26" s="20">
        <v>4989.41</v>
      </c>
      <c r="N26" s="20">
        <v>1267.46</v>
      </c>
      <c r="O26" s="20"/>
      <c r="P26" s="20"/>
      <c r="Q26" s="20"/>
      <c r="R26" s="21">
        <f>SUM(Table4232[[#This Row],[Gasto devengado]:[Column11]])</f>
        <v>67126.27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>
        <f>+'[1]HOJA DE TRABAJO'!$I$111</f>
        <v>400196.98000000004</v>
      </c>
      <c r="M27" s="20">
        <v>485404.79</v>
      </c>
      <c r="N27" s="20">
        <v>343158.35</v>
      </c>
      <c r="O27" s="20"/>
      <c r="P27" s="20"/>
      <c r="Q27" s="20"/>
      <c r="R27" s="21">
        <f>SUM(Table4232[[#This Row],[Gasto devengado]:[Column11]])</f>
        <v>3547449.3400000003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>
        <f>+'[1]HOJA DE TRABAJO'!$I$120</f>
        <v>286747.61</v>
      </c>
      <c r="M29" s="20">
        <v>248262.59</v>
      </c>
      <c r="N29" s="20">
        <v>7777.87</v>
      </c>
      <c r="O29" s="20"/>
      <c r="P29" s="20"/>
      <c r="Q29" s="20"/>
      <c r="R29" s="21">
        <f>SUM(Table4232[[#This Row],[Gasto devengado]:[Column11]])</f>
        <v>1203771.6100000001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+'[2]Hoja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43960</v>
      </c>
      <c r="H45" s="21">
        <f t="shared" si="5"/>
        <v>0</v>
      </c>
      <c r="I45" s="21">
        <f t="shared" si="5"/>
        <v>300513.25</v>
      </c>
      <c r="J45" s="21">
        <f t="shared" si="5"/>
        <v>256609.40999999997</v>
      </c>
      <c r="K45" s="21">
        <f t="shared" si="5"/>
        <v>78511</v>
      </c>
      <c r="L45" s="21">
        <f t="shared" si="5"/>
        <v>558507.97</v>
      </c>
      <c r="M45" s="21">
        <f t="shared" si="5"/>
        <v>88257.07</v>
      </c>
      <c r="N45" s="21">
        <f t="shared" si="5"/>
        <v>19460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1345818.7000000002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>
        <v>124600</v>
      </c>
      <c r="J46" s="20">
        <v>192404.8</v>
      </c>
      <c r="K46" s="20"/>
      <c r="L46" s="20">
        <f>+'[1]HOJA DE TRABAJO'!$F$128</f>
        <v>382007.97</v>
      </c>
      <c r="M46" s="20">
        <v>88257.07</v>
      </c>
      <c r="N46" s="20">
        <v>19460</v>
      </c>
      <c r="O46" s="20"/>
      <c r="P46" s="20"/>
      <c r="Q46" s="20"/>
      <c r="R46" s="21">
        <f>SUM(Table4232[[#This Row],[Gasto devengado]:[Column11]])</f>
        <v>806729.84000000008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>
        <v>64204.61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64204.61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>
        <v>175913.25</v>
      </c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175913.25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>
        <v>43960</v>
      </c>
      <c r="H50" s="20"/>
      <c r="I50" s="20"/>
      <c r="J50" s="20"/>
      <c r="K50" s="20">
        <v>78511</v>
      </c>
      <c r="L50" s="20">
        <f>+'[1]HOJA DE TRABAJO'!$F$135+'[1]HOJA DE TRABAJO'!$F$138</f>
        <v>176500</v>
      </c>
      <c r="M50" s="20"/>
      <c r="N50" s="20"/>
      <c r="O50" s="20"/>
      <c r="P50" s="20"/>
      <c r="Q50" s="20"/>
      <c r="R50" s="21">
        <f>SUM(Table4232[[#This Row],[Gasto devengado]:[Column11]])</f>
        <v>298971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1631637.94</v>
      </c>
      <c r="H55" s="21">
        <f t="shared" si="6"/>
        <v>0</v>
      </c>
      <c r="I55" s="21">
        <f t="shared" si="6"/>
        <v>7989701.5099999998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9621339.4499999993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>
        <v>1631637.94</v>
      </c>
      <c r="H56" s="20"/>
      <c r="I56" s="20">
        <v>7989701.5099999998</v>
      </c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9621339.4499999993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8669892.5999999996</v>
      </c>
      <c r="G76" s="24">
        <f t="shared" ref="G76:N76" si="19">+G67+G63+G60+G55+G45+G37+G30+G20+G10+G4</f>
        <v>10125235.809999999</v>
      </c>
      <c r="H76" s="24">
        <f t="shared" si="19"/>
        <v>10359702.02</v>
      </c>
      <c r="I76" s="24">
        <f t="shared" si="19"/>
        <v>22267660.960000001</v>
      </c>
      <c r="J76" s="24">
        <f t="shared" si="19"/>
        <v>10349508.84</v>
      </c>
      <c r="K76" s="24">
        <f t="shared" si="19"/>
        <v>11260751.359999999</v>
      </c>
      <c r="L76" s="24">
        <f t="shared" si="19"/>
        <v>16260691.860000003</v>
      </c>
      <c r="M76" s="24">
        <f t="shared" si="19"/>
        <v>10322317.280000001</v>
      </c>
      <c r="N76" s="24">
        <f t="shared" si="19"/>
        <v>8548686.4499999993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108164447.18000001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2024-10-09T14:36:20Z</cp:lastPrinted>
  <dcterms:created xsi:type="dcterms:W3CDTF">2018-04-17T18:57:16Z</dcterms:created>
  <dcterms:modified xsi:type="dcterms:W3CDTF">2024-10-09T18:57:45Z</dcterms:modified>
</cp:coreProperties>
</file>