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Stefany.maria\Desktop\MAYO 2024\"/>
    </mc:Choice>
  </mc:AlternateContent>
  <xr:revisionPtr revIDLastSave="0" documentId="8_{8EEB4E38-BA8D-489A-B213-BE0ECE95186C}" xr6:coauthVersionLast="47" xr6:coauthVersionMax="47" xr10:uidLastSave="{00000000-0000-0000-0000-000000000000}"/>
  <bookViews>
    <workbookView xWindow="-120" yWindow="-120" windowWidth="20730" windowHeight="11160" tabRatio="904" xr2:uid="{00000000-000D-0000-FFFF-FFFF00000000}"/>
  </bookViews>
  <sheets>
    <sheet name="Ejecución Presupuestaria Aument" sheetId="10" r:id="rId1"/>
  </sheets>
  <externalReferences>
    <externalReference r:id="rId2"/>
  </externalReferences>
  <definedNames>
    <definedName name="_xlnm.Print_Titles" localSheetId="0">'Ejecución Presupuestaria Aument'!$1:$2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8" i="10" l="1"/>
  <c r="J10" i="10"/>
  <c r="H27" i="10"/>
  <c r="H17" i="10"/>
  <c r="D25" i="10"/>
  <c r="D17" i="10"/>
  <c r="D29" i="10"/>
  <c r="D5" i="10"/>
  <c r="R78" i="10"/>
  <c r="R76" i="10"/>
  <c r="R75" i="10"/>
  <c r="Q75" i="10"/>
  <c r="P75" i="10"/>
  <c r="O75" i="10"/>
  <c r="N75" i="10"/>
  <c r="M75" i="10"/>
  <c r="L75" i="10"/>
  <c r="K75" i="10"/>
  <c r="J75" i="10"/>
  <c r="I75" i="10"/>
  <c r="H75" i="10"/>
  <c r="G75" i="10"/>
  <c r="F75" i="10"/>
  <c r="E75" i="10"/>
  <c r="C75" i="10"/>
  <c r="B75" i="10"/>
  <c r="R74" i="10"/>
  <c r="R73" i="10"/>
  <c r="R72" i="10" s="1"/>
  <c r="Q72" i="10"/>
  <c r="P72" i="10"/>
  <c r="O72" i="10"/>
  <c r="N72" i="10"/>
  <c r="M72" i="10"/>
  <c r="L72" i="10"/>
  <c r="K72" i="10"/>
  <c r="K68" i="10" s="1"/>
  <c r="J72" i="10"/>
  <c r="J68" i="10" s="1"/>
  <c r="I72" i="10"/>
  <c r="H72" i="10"/>
  <c r="G72" i="10"/>
  <c r="F72" i="10"/>
  <c r="E72" i="10"/>
  <c r="C72" i="10"/>
  <c r="B72" i="10"/>
  <c r="B68" i="10" s="1"/>
  <c r="R71" i="10"/>
  <c r="R70" i="10"/>
  <c r="R69" i="10" s="1"/>
  <c r="R68" i="10" s="1"/>
  <c r="Q69" i="10"/>
  <c r="Q68" i="10" s="1"/>
  <c r="P69" i="10"/>
  <c r="P68" i="10" s="1"/>
  <c r="O69" i="10"/>
  <c r="O68" i="10" s="1"/>
  <c r="N69" i="10"/>
  <c r="N68" i="10" s="1"/>
  <c r="M69" i="10"/>
  <c r="M68" i="10" s="1"/>
  <c r="L69" i="10"/>
  <c r="K69" i="10"/>
  <c r="J69" i="10"/>
  <c r="I69" i="10"/>
  <c r="I68" i="10" s="1"/>
  <c r="H69" i="10"/>
  <c r="H68" i="10" s="1"/>
  <c r="F69" i="10"/>
  <c r="E69" i="10"/>
  <c r="C69" i="10"/>
  <c r="B69" i="10"/>
  <c r="L68" i="10"/>
  <c r="G68" i="10"/>
  <c r="F68" i="10"/>
  <c r="E68" i="10"/>
  <c r="C68" i="10"/>
  <c r="R67" i="10"/>
  <c r="R66" i="10"/>
  <c r="R65" i="10"/>
  <c r="R64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E64" i="10"/>
  <c r="C64" i="10"/>
  <c r="B64" i="10"/>
  <c r="R63" i="10"/>
  <c r="R62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C61" i="10"/>
  <c r="B61" i="10"/>
  <c r="R60" i="10"/>
  <c r="R59" i="10"/>
  <c r="R58" i="10"/>
  <c r="N56" i="10"/>
  <c r="D57" i="10"/>
  <c r="D56" i="10" s="1"/>
  <c r="Q56" i="10"/>
  <c r="P56" i="10"/>
  <c r="O56" i="10"/>
  <c r="M56" i="10"/>
  <c r="L56" i="10"/>
  <c r="K56" i="10"/>
  <c r="J56" i="10"/>
  <c r="I56" i="10"/>
  <c r="H56" i="10"/>
  <c r="G56" i="10"/>
  <c r="E56" i="10"/>
  <c r="E77" i="10" s="1"/>
  <c r="C56" i="10"/>
  <c r="B56" i="10"/>
  <c r="R55" i="10"/>
  <c r="D55" i="10"/>
  <c r="R54" i="10"/>
  <c r="D54" i="10"/>
  <c r="R53" i="10"/>
  <c r="D53" i="10"/>
  <c r="R52" i="10"/>
  <c r="D52" i="10"/>
  <c r="R51" i="10"/>
  <c r="D51" i="10"/>
  <c r="R50" i="10"/>
  <c r="D50" i="10"/>
  <c r="R49" i="10"/>
  <c r="D49" i="10"/>
  <c r="D48" i="10"/>
  <c r="M46" i="10"/>
  <c r="D47" i="10"/>
  <c r="Q46" i="10"/>
  <c r="P46" i="10"/>
  <c r="O46" i="10"/>
  <c r="N46" i="10"/>
  <c r="L46" i="10"/>
  <c r="K46" i="10"/>
  <c r="I46" i="10"/>
  <c r="H46" i="10"/>
  <c r="G46" i="10"/>
  <c r="E46" i="10"/>
  <c r="C46" i="10"/>
  <c r="B46" i="10"/>
  <c r="R45" i="10"/>
  <c r="R44" i="10"/>
  <c r="R43" i="10"/>
  <c r="R42" i="10"/>
  <c r="R41" i="10"/>
  <c r="R40" i="10"/>
  <c r="R39" i="10"/>
  <c r="R38" i="10" s="1"/>
  <c r="Q38" i="10"/>
  <c r="P38" i="10"/>
  <c r="O38" i="10"/>
  <c r="N38" i="10"/>
  <c r="M38" i="10"/>
  <c r="L38" i="10"/>
  <c r="K38" i="10"/>
  <c r="J38" i="10"/>
  <c r="I38" i="10"/>
  <c r="H38" i="10"/>
  <c r="G38" i="10"/>
  <c r="F38" i="10"/>
  <c r="C38" i="10"/>
  <c r="F31" i="10"/>
  <c r="F30" i="10" s="1"/>
  <c r="D31" i="10"/>
  <c r="D30" i="10" s="1"/>
  <c r="R30" i="10"/>
  <c r="Q30" i="10"/>
  <c r="P30" i="10"/>
  <c r="O30" i="10"/>
  <c r="N30" i="10"/>
  <c r="M30" i="10"/>
  <c r="L30" i="10"/>
  <c r="K30" i="10"/>
  <c r="J30" i="10"/>
  <c r="I30" i="10"/>
  <c r="H30" i="10"/>
  <c r="G30" i="10"/>
  <c r="E30" i="10"/>
  <c r="C30" i="10"/>
  <c r="B30" i="10"/>
  <c r="M20" i="10"/>
  <c r="R28" i="10"/>
  <c r="D28" i="10"/>
  <c r="D27" i="10"/>
  <c r="R26" i="10"/>
  <c r="D26" i="10"/>
  <c r="D24" i="10"/>
  <c r="R23" i="10"/>
  <c r="D23" i="10"/>
  <c r="R22" i="10"/>
  <c r="D22" i="10"/>
  <c r="F20" i="10"/>
  <c r="D21" i="10"/>
  <c r="Q20" i="10"/>
  <c r="P20" i="10"/>
  <c r="O20" i="10"/>
  <c r="L20" i="10"/>
  <c r="I20" i="10"/>
  <c r="H20" i="10"/>
  <c r="G20" i="10"/>
  <c r="E20" i="10"/>
  <c r="B20" i="10"/>
  <c r="R19" i="10"/>
  <c r="D19" i="10"/>
  <c r="C10" i="10"/>
  <c r="D16" i="10"/>
  <c r="R15" i="10"/>
  <c r="D15" i="10"/>
  <c r="R14" i="10"/>
  <c r="D14" i="10"/>
  <c r="R13" i="10"/>
  <c r="D13" i="10"/>
  <c r="R12" i="10"/>
  <c r="D12" i="10"/>
  <c r="K10" i="10"/>
  <c r="R11" i="10"/>
  <c r="Q10" i="10"/>
  <c r="P10" i="10"/>
  <c r="O10" i="10"/>
  <c r="M10" i="10"/>
  <c r="L10" i="10"/>
  <c r="I10" i="10"/>
  <c r="H10" i="10"/>
  <c r="G10" i="10"/>
  <c r="E10" i="10"/>
  <c r="D9" i="10"/>
  <c r="R8" i="10"/>
  <c r="D8" i="10"/>
  <c r="K4" i="10"/>
  <c r="D7" i="10"/>
  <c r="D6" i="10"/>
  <c r="F4" i="10"/>
  <c r="Q4" i="10"/>
  <c r="P4" i="10"/>
  <c r="O4" i="10"/>
  <c r="M4" i="10"/>
  <c r="L4" i="10"/>
  <c r="J4" i="10"/>
  <c r="I4" i="10"/>
  <c r="H4" i="10"/>
  <c r="G4" i="10"/>
  <c r="E4" i="10"/>
  <c r="B4" i="10"/>
  <c r="J46" i="10" l="1"/>
  <c r="J20" i="10"/>
  <c r="J77" i="10" s="1"/>
  <c r="G77" i="10"/>
  <c r="H77" i="10"/>
  <c r="I77" i="10"/>
  <c r="L77" i="10"/>
  <c r="R27" i="10"/>
  <c r="R7" i="10"/>
  <c r="N4" i="10"/>
  <c r="R57" i="10"/>
  <c r="R56" i="10" s="1"/>
  <c r="R25" i="10"/>
  <c r="R18" i="10"/>
  <c r="R9" i="10"/>
  <c r="R6" i="10"/>
  <c r="P77" i="10"/>
  <c r="N10" i="10"/>
  <c r="R29" i="10"/>
  <c r="R47" i="10"/>
  <c r="R46" i="10" s="1"/>
  <c r="R16" i="10"/>
  <c r="N20" i="10"/>
  <c r="M77" i="10"/>
  <c r="R17" i="10"/>
  <c r="R24" i="10"/>
  <c r="D46" i="10"/>
  <c r="B10" i="10"/>
  <c r="B77" i="10" s="1"/>
  <c r="D11" i="10"/>
  <c r="C20" i="10"/>
  <c r="D20" i="10"/>
  <c r="O77" i="10"/>
  <c r="Q77" i="10"/>
  <c r="D4" i="10"/>
  <c r="D18" i="10"/>
  <c r="F10" i="10"/>
  <c r="F46" i="10"/>
  <c r="C4" i="10"/>
  <c r="C77" i="10" s="1"/>
  <c r="F56" i="10"/>
  <c r="R21" i="10"/>
  <c r="R5" i="10"/>
  <c r="K20" i="10"/>
  <c r="K77" i="10" s="1"/>
  <c r="F77" i="10" l="1"/>
  <c r="N77" i="10"/>
  <c r="R4" i="10"/>
  <c r="R20" i="10"/>
  <c r="R10" i="10"/>
  <c r="D10" i="10"/>
  <c r="D77" i="10" s="1"/>
  <c r="R77" i="10" l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<sst xmlns="http://schemas.openxmlformats.org/spreadsheetml/2006/main" count="102" uniqueCount="102">
  <si>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</si>
  <si>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</si>
  <si>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</si>
  <si>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</si>
  <si>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</si>
  <si>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</si>
  <si>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</si>
  <si>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</si>
  <si>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</si>
  <si>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</si>
  <si>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</si>
  <si>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</si>
  <si>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</si>
  <si>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</si>
  <si>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</si>
  <si>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</si>
  <si>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</si>
  <si>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</si>
  <si>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</si>
  <si>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</si>
  <si>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</si>
  <si>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</si>
  <si>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</si>
  <si>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</si>
  <si>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</si>
  <si>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</si>
  <si>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</si>
  <si>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</si>
  <si>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</si>
  <si>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</si>
  <si>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</si>
  <si>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</si>
  <si>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</si>
  <si>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</si>
  <si>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</si>
  <si>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</si>
  <si>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</si>
  <si>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</si>
  <si>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</si>
  <si>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</si>
  <si>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</si>
  <si>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</si>
  <si>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</si>
  <si>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</si>
  <si>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</si>
  <si>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</si>
  <si>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</si>
  <si>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</si>
  <si>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</si>
  <si>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</si>
  <si>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</si>
  <si>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</si>
  <si>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</si>
  <si>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</si>
  <si>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</si>
  <si>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</si>
  <si>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</si>
  <si>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</si>
  <si>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</si>
  <si>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</si>
  <si>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</si>
  <si>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</si>
  <si>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</si>
  <si>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</si>
  <si>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</si>
  <si>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</si>
  <si>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</si>
  <si>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</si>
  <si>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</si>
  <si>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</si>
  <si>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</si>
  <si>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</si>
  <si>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</si>
  <si>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</si>
  <si>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</si>
  <si>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</si>
  <si>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</si>
  <si>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</si>
  <si>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</si>
  <si>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</si>
  <si>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</si>
  <si>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</si>
  <si>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</si>
  <si>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</si>
  <si>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</si>
  <si>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</si>
  <si>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Elaborado por </t>
  </si>
  <si>
    <t>DETALLE</t>
  </si>
  <si>
    <t>Total general</t>
  </si>
  <si>
    <t>Enc.Presupuesto</t>
  </si>
  <si>
    <t>Gastos Devengados</t>
  </si>
  <si>
    <r>
      <rPr>
        <b/>
        <sz val="12"/>
        <color theme="1"/>
        <rFont val="Futura PT Book"/>
        <family val="2"/>
      </rPr>
      <t>Presupuesto aprobado:</t>
    </r>
    <r>
      <rPr>
        <sz val="12"/>
        <color theme="1"/>
        <rFont val="Futura PT Book"/>
        <family val="2"/>
      </rPr>
      <t xml:space="preserve"> Se refiere al presupuesto aprobado en la Ley de Presupuesto General del Estado.</t>
    </r>
  </si>
  <si>
    <r>
      <rPr>
        <b/>
        <sz val="12"/>
        <color theme="1"/>
        <rFont val="Futura PT Book"/>
        <family val="2"/>
      </rPr>
      <t>Total devengado:</t>
    </r>
    <r>
      <rPr>
        <sz val="12"/>
        <color theme="1"/>
        <rFont val="Futura PT Book"/>
        <family val="2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</si>
  <si>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Total Ejecutado</t>
  </si>
  <si>
    <t>Total Presupuesto Aprobado</t>
  </si>
  <si>
    <t>Mary O. Flores Pujols</t>
  </si>
  <si>
    <r>
      <rPr>
        <b/>
        <sz val="12"/>
        <color theme="1"/>
        <rFont val="Futura PT Book"/>
        <family val="2"/>
      </rPr>
      <t>Presupuesto modificado</t>
    </r>
    <r>
      <rPr>
        <sz val="12"/>
        <color theme="1"/>
        <rFont val="Futura PT Book"/>
        <family val="2"/>
      </rPr>
      <t xml:space="preserve">:  Se refiere al presupuesto aprobado en caso de que el Congreso Nacional apruebe un presupuesto complementario. </t>
    </r>
  </si>
  <si>
    <t>Presupuesto</t>
  </si>
  <si>
    <t>Modificado</t>
  </si>
  <si>
    <r>
      <rPr>
        <b/>
        <sz val="12"/>
        <color theme="1"/>
        <rFont val="Futura PT Book"/>
        <family val="2"/>
      </rPr>
      <t>Fuente</t>
    </r>
    <r>
      <rPr>
        <sz val="12"/>
        <color theme="1"/>
        <rFont val="Futura PT Book"/>
        <family val="2"/>
      </rPr>
      <t>: Reporte del SIGEF</t>
    </r>
  </si>
  <si>
    <t>Modificación</t>
  </si>
  <si>
    <t>Presupuesto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</si>
</sst>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Futura PT Book"/>
      <family val="2"/>
    </font>
    <font>
      <b/>
      <sz val="12"/>
      <color theme="1"/>
      <name val="Futura PT Book"/>
      <family val="2"/>
    </font>
    <font>
      <sz val="12"/>
      <color theme="1"/>
      <name val="Futura PT Book"/>
      <family val="2"/>
    </font>
    <font>
      <sz val="12"/>
      <name val="Futura PT Book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0.79998168889431442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0" applyNumberFormat="1" applyFont="1"/>
    <xf numFmtId="43" fontId="4" fillId="0" borderId="0" xfId="1" applyFont="1"/>
    <xf numFmtId="9" fontId="4" fillId="0" borderId="0" xfId="2" applyFont="1"/>
    <xf numFmtId="164" fontId="4" fillId="0" borderId="0" xfId="0" applyNumberFormat="1" applyFont="1"/>
    <xf numFmtId="0" fontId="4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4" fontId="3" fillId="0" borderId="0" xfId="3" applyNumberFormat="1" applyFont="1" applyBorder="1" applyAlignment="1">
      <alignment vertical="center" wrapText="1"/>
    </xf>
    <xf numFmtId="4" fontId="4" fillId="0" borderId="0" xfId="3" applyNumberFormat="1" applyFont="1" applyBorder="1" applyAlignment="1">
      <alignment vertical="center"/>
    </xf>
    <xf numFmtId="4" fontId="3" fillId="0" borderId="0" xfId="3" applyNumberFormat="1" applyFont="1" applyBorder="1" applyAlignment="1">
      <alignment vertical="center"/>
    </xf>
    <xf numFmtId="4" fontId="4" fillId="0" borderId="0" xfId="3" applyNumberFormat="1" applyFont="1" applyBorder="1" applyAlignment="1">
      <alignment vertical="center" wrapText="1"/>
    </xf>
    <xf numFmtId="4" fontId="5" fillId="0" borderId="0" xfId="3" applyNumberFormat="1" applyFont="1" applyBorder="1" applyAlignment="1">
      <alignment vertical="center"/>
    </xf>
    <xf numFmtId="4" fontId="2" fillId="3" borderId="0" xfId="3" applyNumberFormat="1" applyFont="1" applyFill="1" applyBorder="1" applyAlignment="1">
      <alignment vertical="center"/>
    </xf>
    <xf numFmtId="4" fontId="4" fillId="0" borderId="0" xfId="0" applyNumberFormat="1" applyFont="1"/>
    <xf numFmtId="4" fontId="3" fillId="4" borderId="0" xfId="3" applyNumberFormat="1" applyFont="1" applyFill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7">
    <cellStyle name="Millares" xfId="1" builtinId="3"/>
    <cellStyle name="Millares 2" xfId="5" xr:uid="{5E14BA12-B612-49BB-86FC-B64A0B3A65C5}"/>
    <cellStyle name="Millares 3" xfId="6" xr:uid="{78A79EB3-CFC6-4042-AEB7-08F1BCE6702F}"/>
    <cellStyle name="Moneda" xfId="3" builtinId="4"/>
    <cellStyle name="Normal" xfId="0" builtinId="0"/>
    <cellStyle name="Normal 2" xfId="4" xr:uid="{9105A9C4-333F-41B8-A0A4-363E41E35A66}"/>
    <cellStyle name="Porcentaje" xfId="2" builtinId="5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4" formatCode="_-* #,##0.00_-;\-* #,##0.00_-;_-* &quot;-&quot;??_-;_-@_-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165" formatCode="_(* #,##0_);_(* \(#,##0\);_(* &quot;-&quot;??_);_(@_)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Futura PT Book"/>
        <family val="2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Futura PT Book"/>
        <family val="2"/>
        <scheme val="none"/>
      </font>
      <fill>
        <patternFill patternType="solid">
          <fgColor theme="4" tint="0.79998168889431442"/>
          <bgColor rgb="FF2860BC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Futura PT Book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Futura PT Book"/>
        <family val="2"/>
        <scheme val="none"/>
      </font>
      <fill>
        <patternFill patternType="solid">
          <fgColor indexed="64"/>
          <bgColor rgb="FF2860BC"/>
        </patternFill>
      </fill>
      <alignment horizontal="center" vertical="center" textRotation="0" wrapText="0" indent="0" justifyLastLine="0" shrinkToFit="0" readingOrder="0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4" tint="-0.499984740745262"/>
        </patternFill>
      </fill>
    </dxf>
    <dxf>
      <font>
        <color theme="0"/>
      </font>
      <fill>
        <patternFill>
          <bgColor theme="4" tint="-0.499984740745262"/>
        </patternFill>
      </fill>
    </dxf>
  </dxfs>
  <tableStyles count="1" defaultTableStyle="TableStyleMedium2" defaultPivotStyle="PivotStyleLight16">
    <tableStyle name="Table Style 1" pivot="0" count="4" xr9:uid="{7FC76D66-F983-487F-9DC8-3A02719C2BBE}">
      <tableStyleElement type="headerRow" dxfId="41"/>
      <tableStyleElement type="totalRow" dxfId="40"/>
      <tableStyleElement type="firstRowStripe" dxfId="39"/>
      <tableStyleElement type="secondRowStripe" dxfId="38"/>
    </tableStyle>
  </tableStyles>
  <colors>
    <mruColors>
      <color rgb="FF2148C3"/>
      <color rgb="FF286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y.flores\Desktop\PRESUPUESTO%202023\EJECUCION%20PRESP%20Enero%202023\EJECUCION%20PRESUPUESTARIA%20Prom.xls" TargetMode="External"/><Relationship Id="rId1" Type="http://schemas.openxmlformats.org/officeDocument/2006/relationships/externalLinkPath" Target="/Users/Mary.flores/Desktop/PRESUPUESTO%202023/EJECUCION%20PRESP%20Enero%202023/EJECUCION%20PRESUPUESTARIA%20Pro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ja y banco Nov"/>
      <sheetName val="Caja y banco Dic"/>
      <sheetName val="Gasto"/>
      <sheetName val="Ingresos"/>
      <sheetName val="Programa 11 ACT Total"/>
      <sheetName val="Programa 11 Act I "/>
      <sheetName val="Programa 11 Act II"/>
      <sheetName val="Hoja de Trabajo"/>
      <sheetName val="NO"/>
      <sheetName val="Programa 98"/>
      <sheetName val="Resumen"/>
      <sheetName val="Deter Ingreso-Serv.  Pagados"/>
      <sheetName val="Programa 11 Act 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G7">
            <v>4173083.74</v>
          </cell>
        </row>
        <row r="147">
          <cell r="G147">
            <v>0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A46F4F-012E-4046-88AE-395E113EA853}" name="Table4232" displayName="Table4232" ref="A2:R77" headerRowCount="0" totalsRowShown="0" headerRowDxfId="37" dataDxfId="36">
  <tableColumns count="18">
    <tableColumn id="1" xr3:uid="{49E6CF06-4013-4575-9919-522AEEF1AC28}" name="DETALLE" headerRowDxfId="35" dataDxfId="34"/>
    <tableColumn id="17" xr3:uid="{55E24DEB-18EE-47F2-AD1B-DEDC022C676E}" name="Columna1" headerRowDxfId="33" dataDxfId="32"/>
    <tableColumn id="3" xr3:uid="{A8D8560E-FBC9-433F-B514-62C0D37C9D0B}" name="Presupuesto Modificado" headerRowDxfId="31" dataDxfId="30"/>
    <tableColumn id="2" xr3:uid="{02DF30AD-4881-4F3C-81A8-17B81F473EDC}" name="Columna2" headerRowDxfId="29" dataDxfId="28"/>
    <tableColumn id="18" xr3:uid="{14712DF2-94E9-4307-A636-DB57286CFB50}" name="Columna3" headerRowDxfId="27" dataDxfId="26"/>
    <tableColumn id="4" xr3:uid="{4F341D36-5CFC-43E7-983E-36AB6324CC4A}" name="Gasto devengado" headerRowDxfId="25" dataDxfId="24"/>
    <tableColumn id="5" xr3:uid="{03DC70BC-94B5-471B-B37B-4E63E6D34611}" name="Column1" headerRowDxfId="23" dataDxfId="22"/>
    <tableColumn id="6" xr3:uid="{A4571470-2A05-45EF-ACA2-98BBC2EF62E7}" name="Column2" headerRowDxfId="21" dataDxfId="20"/>
    <tableColumn id="7" xr3:uid="{DDCCE872-9040-42BF-ABF3-F1612E3E1DD0}" name="Column3" headerRowDxfId="19" dataDxfId="18"/>
    <tableColumn id="8" xr3:uid="{CAEF9319-1872-4FF0-B039-4AD99F9DE150}" name="Column4" headerRowDxfId="17" dataDxfId="16"/>
    <tableColumn id="9" xr3:uid="{FFF45994-26B3-49B2-A235-25F56CC8F138}" name="Column5" headerRowDxfId="15" dataDxfId="14"/>
    <tableColumn id="10" xr3:uid="{FD631B9F-9DDD-4409-BFDB-37E4AD10A115}" name="Column6" headerRowDxfId="13" dataDxfId="12"/>
    <tableColumn id="11" xr3:uid="{34311E33-4CE4-4773-BB45-ED64704A4600}" name="Column7" headerRowDxfId="11" dataDxfId="10"/>
    <tableColumn id="12" xr3:uid="{CC66C208-6D20-4E68-AE8D-F0D6F19115E8}" name="Column8" headerRowDxfId="9" dataDxfId="8"/>
    <tableColumn id="13" xr3:uid="{3D318D34-109C-4AC5-BB66-21993109A684}" name="Column9" headerRowDxfId="7" dataDxfId="6"/>
    <tableColumn id="14" xr3:uid="{D09A7332-3627-4920-A071-099C47A8E98C}" name="Column10" headerRowDxfId="5" dataDxfId="4"/>
    <tableColumn id="15" xr3:uid="{9695FB4A-BF31-45B3-92C4-6E2682F7FD10}" name="Column11" headerRowDxfId="3" dataDxfId="2"/>
    <tableColumn id="16" xr3:uid="{00EF3B57-E160-49E4-8F9C-7E30450A9989}" name="Column12" headerRowDxfId="1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25DE3-8BCA-46DB-9720-2E214A23F74F}">
  <dimension ref="A1:AD112"/>
  <sheetViews>
    <sheetView showGridLines="0" tabSelected="1" view="pageLayout" topLeftCell="E1" zoomScale="81" zoomScaleNormal="70" zoomScaleSheetLayoutView="40" zoomScalePageLayoutView="81" workbookViewId="0">
      <selection activeCell="O86" sqref="O86"/>
    </sheetView>
  </sheetViews>
  <sheetFormatPr baseColWidth="10" defaultColWidth="9.140625" defaultRowHeight="15"/>
  <cols>
    <col min="1" max="1" width="72.7109375" style="4" customWidth="1"/>
    <col min="2" max="2" width="21.5703125" style="12" customWidth="1"/>
    <col min="3" max="3" width="19.28515625" style="4" customWidth="1"/>
    <col min="4" max="4" width="24.85546875" style="4" customWidth="1"/>
    <col min="5" max="5" width="21.5703125" style="12" customWidth="1"/>
    <col min="6" max="7" width="18.28515625" style="4" customWidth="1"/>
    <col min="8" max="17" width="17.42578125" style="4" customWidth="1"/>
    <col min="18" max="18" width="26" style="4" customWidth="1"/>
    <col min="19" max="19" width="96.7109375" style="4" bestFit="1" customWidth="1"/>
    <col min="20" max="20" width="9.140625" style="4"/>
    <col min="21" max="22" width="6.5703125" style="4" bestFit="1" customWidth="1"/>
    <col min="23" max="24" width="6.140625" style="4" bestFit="1" customWidth="1"/>
    <col min="25" max="26" width="6.5703125" style="4" bestFit="1" customWidth="1"/>
    <col min="27" max="28" width="6" style="4" bestFit="1" customWidth="1"/>
    <col min="29" max="30" width="7" style="4" bestFit="1" customWidth="1"/>
    <col min="31" max="16384" width="9.140625" style="4"/>
  </cols>
  <sheetData>
    <row r="1" spans="1:30" ht="45" customHeight="1">
      <c r="A1" s="14" t="s">
        <v>87</v>
      </c>
      <c r="B1" s="1" t="s">
        <v>94</v>
      </c>
      <c r="C1" s="1" t="s">
        <v>100</v>
      </c>
      <c r="D1" s="1" t="s">
        <v>97</v>
      </c>
      <c r="E1" s="1" t="s">
        <v>101</v>
      </c>
      <c r="F1" s="29" t="s">
        <v>90</v>
      </c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"/>
    </row>
    <row r="2" spans="1:30" ht="21" customHeight="1">
      <c r="A2" s="14"/>
      <c r="B2" s="1"/>
      <c r="C2" s="1"/>
      <c r="D2" s="1" t="s">
        <v>98</v>
      </c>
      <c r="E2" s="1"/>
      <c r="F2" s="14" t="s">
        <v>74</v>
      </c>
      <c r="G2" s="14" t="s">
        <v>75</v>
      </c>
      <c r="H2" s="14" t="s">
        <v>76</v>
      </c>
      <c r="I2" s="14" t="s">
        <v>77</v>
      </c>
      <c r="J2" s="14" t="s">
        <v>78</v>
      </c>
      <c r="K2" s="14" t="s">
        <v>79</v>
      </c>
      <c r="L2" s="14" t="s">
        <v>80</v>
      </c>
      <c r="M2" s="14" t="s">
        <v>81</v>
      </c>
      <c r="N2" s="14" t="s">
        <v>82</v>
      </c>
      <c r="O2" s="14" t="s">
        <v>83</v>
      </c>
      <c r="P2" s="14" t="s">
        <v>84</v>
      </c>
      <c r="Q2" s="14" t="s">
        <v>85</v>
      </c>
      <c r="R2" s="14" t="s">
        <v>93</v>
      </c>
      <c r="AC2" s="5"/>
      <c r="AD2" s="5"/>
    </row>
    <row r="3" spans="1:30" ht="30.75" customHeight="1">
      <c r="A3" s="17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0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30" ht="30.75" customHeight="1">
      <c r="A4" s="15" t="s">
        <v>1</v>
      </c>
      <c r="B4" s="21">
        <f>SUM(B5:B9)</f>
        <v>100625000</v>
      </c>
      <c r="C4" s="21">
        <f t="shared" ref="C4:R4" si="0">SUM(C5:C9)</f>
        <v>0</v>
      </c>
      <c r="D4" s="21">
        <f t="shared" si="0"/>
        <v>100625000</v>
      </c>
      <c r="E4" s="21">
        <f>SUM(E5:E9)</f>
        <v>0</v>
      </c>
      <c r="F4" s="21">
        <f t="shared" si="0"/>
        <v>6008696.6399999997</v>
      </c>
      <c r="G4" s="21">
        <f t="shared" si="0"/>
        <v>4983940.75</v>
      </c>
      <c r="H4" s="21">
        <f t="shared" si="0"/>
        <v>7121299.04</v>
      </c>
      <c r="I4" s="21">
        <f t="shared" si="0"/>
        <v>10668004.119999999</v>
      </c>
      <c r="J4" s="21">
        <f t="shared" si="0"/>
        <v>6084247.5500000007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  <c r="O4" s="21">
        <f t="shared" si="0"/>
        <v>0</v>
      </c>
      <c r="P4" s="21">
        <f t="shared" si="0"/>
        <v>0</v>
      </c>
      <c r="Q4" s="21">
        <f t="shared" si="0"/>
        <v>0</v>
      </c>
      <c r="R4" s="21">
        <f t="shared" si="0"/>
        <v>34866188.100000001</v>
      </c>
      <c r="U4" s="7"/>
    </row>
    <row r="5" spans="1:30" ht="30.75" customHeight="1">
      <c r="A5" s="16" t="s">
        <v>2</v>
      </c>
      <c r="B5" s="22">
        <v>65565000</v>
      </c>
      <c r="C5" s="22"/>
      <c r="D5" s="22">
        <f>+Table4232[[#This Row],[Columna1]]+Table4232[[#This Row],[Presupuesto Modificado]]</f>
        <v>65565000</v>
      </c>
      <c r="E5" s="22"/>
      <c r="F5" s="20">
        <v>4540808.26</v>
      </c>
      <c r="G5" s="20">
        <v>4279090.75</v>
      </c>
      <c r="H5" s="20">
        <v>4920717.72</v>
      </c>
      <c r="I5" s="20">
        <v>4740267</v>
      </c>
      <c r="J5" s="20">
        <v>4546126.620000001</v>
      </c>
      <c r="K5" s="20"/>
      <c r="L5" s="20"/>
      <c r="M5" s="20"/>
      <c r="N5" s="20"/>
      <c r="O5" s="20"/>
      <c r="P5" s="20"/>
      <c r="Q5" s="20"/>
      <c r="R5" s="21">
        <f>SUM(Table4232[[#This Row],[Gasto devengado]:[Column11]])</f>
        <v>23027010.350000001</v>
      </c>
    </row>
    <row r="6" spans="1:30" ht="30.75" customHeight="1">
      <c r="A6" s="16" t="s">
        <v>3</v>
      </c>
      <c r="B6" s="22">
        <v>20190000</v>
      </c>
      <c r="C6" s="22"/>
      <c r="D6" s="22">
        <f>+Table4232[[#This Row],[Columna1]]+Table4232[[#This Row],[Presupuesto Modificado]]</f>
        <v>20190000</v>
      </c>
      <c r="E6" s="22"/>
      <c r="F6" s="20">
        <v>726850</v>
      </c>
      <c r="G6" s="20">
        <v>704850</v>
      </c>
      <c r="H6" s="20">
        <v>705750</v>
      </c>
      <c r="I6" s="20">
        <v>4694750</v>
      </c>
      <c r="J6" s="20">
        <v>711883.41</v>
      </c>
      <c r="K6" s="20"/>
      <c r="L6" s="20"/>
      <c r="M6" s="20"/>
      <c r="N6" s="20"/>
      <c r="O6" s="20"/>
      <c r="P6" s="20"/>
      <c r="Q6" s="20"/>
      <c r="R6" s="21">
        <f>SUM(Table4232[[#This Row],[Gasto devengado]:[Column11]])</f>
        <v>7544083.4100000001</v>
      </c>
    </row>
    <row r="7" spans="1:30" ht="30.75" customHeight="1">
      <c r="A7" s="16" t="s">
        <v>34</v>
      </c>
      <c r="B7" s="22">
        <v>1500000</v>
      </c>
      <c r="C7" s="22"/>
      <c r="D7" s="22">
        <f>+Table4232[[#This Row],[Columna1]]+Table4232[[#This Row],[Presupuesto Modificado]]</f>
        <v>1500000</v>
      </c>
      <c r="E7" s="22"/>
      <c r="F7" s="20"/>
      <c r="G7" s="20"/>
      <c r="H7" s="20"/>
      <c r="I7" s="20">
        <v>500000</v>
      </c>
      <c r="J7" s="20"/>
      <c r="K7" s="20"/>
      <c r="L7" s="20"/>
      <c r="M7" s="20"/>
      <c r="N7" s="20"/>
      <c r="O7" s="20"/>
      <c r="P7" s="20"/>
      <c r="Q7" s="20"/>
      <c r="R7" s="21">
        <f>SUM(Table4232[[#This Row],[Gasto devengado]:[Column11]])</f>
        <v>500000</v>
      </c>
    </row>
    <row r="8" spans="1:30" ht="30.75" customHeight="1">
      <c r="A8" s="16" t="s">
        <v>4</v>
      </c>
      <c r="B8" s="22">
        <v>3700000</v>
      </c>
      <c r="C8" s="22"/>
      <c r="D8" s="22">
        <f>+Table4232[[#This Row],[Columna1]]+Table4232[[#This Row],[Presupuesto Modificado]]</f>
        <v>3700000</v>
      </c>
      <c r="E8" s="22"/>
      <c r="F8" s="20"/>
      <c r="G8" s="20"/>
      <c r="H8" s="20"/>
      <c r="I8" s="20"/>
      <c r="J8" s="20">
        <v>100000</v>
      </c>
      <c r="K8" s="20"/>
      <c r="L8" s="20"/>
      <c r="M8" s="20"/>
      <c r="N8" s="20"/>
      <c r="O8" s="20"/>
      <c r="P8" s="20"/>
      <c r="Q8" s="20"/>
      <c r="R8" s="21">
        <f>SUM(Table4232[[#This Row],[Gasto devengado]:[Column11]])</f>
        <v>100000</v>
      </c>
    </row>
    <row r="9" spans="1:30" ht="30.75" customHeight="1">
      <c r="A9" s="16" t="s">
        <v>5</v>
      </c>
      <c r="B9" s="22">
        <v>9670000</v>
      </c>
      <c r="C9" s="22"/>
      <c r="D9" s="22">
        <f>+Table4232[[#This Row],[Columna1]]+Table4232[[#This Row],[Presupuesto Modificado]]</f>
        <v>9670000</v>
      </c>
      <c r="E9" s="22"/>
      <c r="F9" s="20">
        <v>741038.38</v>
      </c>
      <c r="G9" s="20"/>
      <c r="H9" s="20">
        <v>1494831.32</v>
      </c>
      <c r="I9" s="20">
        <v>732987.12</v>
      </c>
      <c r="J9" s="20">
        <v>726237.52</v>
      </c>
      <c r="K9" s="20"/>
      <c r="L9" s="20"/>
      <c r="M9" s="20"/>
      <c r="N9" s="20"/>
      <c r="O9" s="20"/>
      <c r="P9" s="20"/>
      <c r="Q9" s="20"/>
      <c r="R9" s="21">
        <f>SUM(Table4232[[#This Row],[Gasto devengado]:[Column11]])</f>
        <v>3695094.3400000003</v>
      </c>
    </row>
    <row r="10" spans="1:30" ht="30.75" customHeight="1">
      <c r="A10" s="15" t="s">
        <v>6</v>
      </c>
      <c r="B10" s="21">
        <f t="shared" ref="B10:R10" si="1">SUM(B11:B19)</f>
        <v>36648000</v>
      </c>
      <c r="C10" s="21">
        <f t="shared" si="1"/>
        <v>0</v>
      </c>
      <c r="D10" s="21">
        <f t="shared" si="1"/>
        <v>36648000</v>
      </c>
      <c r="E10" s="21">
        <f t="shared" si="1"/>
        <v>0</v>
      </c>
      <c r="F10" s="21">
        <f t="shared" si="1"/>
        <v>2295998.83</v>
      </c>
      <c r="G10" s="21">
        <f>SUM(G11:G19)</f>
        <v>2529750.34</v>
      </c>
      <c r="H10" s="21">
        <f t="shared" si="1"/>
        <v>2483520.14</v>
      </c>
      <c r="I10" s="21">
        <f t="shared" si="1"/>
        <v>2715679.8499999996</v>
      </c>
      <c r="J10" s="21">
        <f t="shared" si="1"/>
        <v>3189093.7299999995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1">
        <f t="shared" si="1"/>
        <v>0</v>
      </c>
      <c r="O10" s="21">
        <f t="shared" si="1"/>
        <v>0</v>
      </c>
      <c r="P10" s="21">
        <f t="shared" si="1"/>
        <v>0</v>
      </c>
      <c r="Q10" s="21">
        <f t="shared" si="1"/>
        <v>0</v>
      </c>
      <c r="R10" s="21">
        <f t="shared" si="1"/>
        <v>13214042.889999999</v>
      </c>
    </row>
    <row r="11" spans="1:30" ht="30.75" customHeight="1">
      <c r="A11" s="16" t="s">
        <v>7</v>
      </c>
      <c r="B11" s="22">
        <v>2458000</v>
      </c>
      <c r="C11" s="22"/>
      <c r="D11" s="22">
        <f>+Table4232[[#This Row],[Columna1]]+Table4232[[#This Row],[Presupuesto Modificado]]</f>
        <v>2458000</v>
      </c>
      <c r="E11" s="22"/>
      <c r="F11" s="20">
        <v>152095.31</v>
      </c>
      <c r="G11" s="20">
        <v>87199.08</v>
      </c>
      <c r="H11" s="20">
        <v>283865.09999999998</v>
      </c>
      <c r="I11" s="20">
        <v>214975.97</v>
      </c>
      <c r="J11" s="20">
        <v>160860.95000000001</v>
      </c>
      <c r="K11" s="20"/>
      <c r="L11" s="20"/>
      <c r="M11" s="20"/>
      <c r="N11" s="20"/>
      <c r="O11" s="20"/>
      <c r="P11" s="20"/>
      <c r="Q11" s="20"/>
      <c r="R11" s="21">
        <f>SUM(Table4232[[#This Row],[Gasto devengado]:[Column11]])</f>
        <v>898996.40999999992</v>
      </c>
    </row>
    <row r="12" spans="1:30" ht="30.75" customHeight="1">
      <c r="A12" s="16" t="s">
        <v>8</v>
      </c>
      <c r="B12" s="22">
        <v>110000</v>
      </c>
      <c r="C12" s="22"/>
      <c r="D12" s="22">
        <f>+Table4232[[#This Row],[Columna1]]+Table4232[[#This Row],[Presupuesto Modificado]]</f>
        <v>110000</v>
      </c>
      <c r="E12" s="22"/>
      <c r="F12" s="20"/>
      <c r="G12" s="20">
        <v>310</v>
      </c>
      <c r="H12" s="20">
        <v>340</v>
      </c>
      <c r="I12" s="20">
        <v>7315.17</v>
      </c>
      <c r="J12" s="20">
        <v>235</v>
      </c>
      <c r="K12" s="20"/>
      <c r="L12" s="20"/>
      <c r="M12" s="20"/>
      <c r="N12" s="20"/>
      <c r="O12" s="20"/>
      <c r="P12" s="20"/>
      <c r="Q12" s="20"/>
      <c r="R12" s="21">
        <f>SUM(Table4232[[#This Row],[Gasto devengado]:[Column11]])</f>
        <v>8200.17</v>
      </c>
    </row>
    <row r="13" spans="1:30" ht="30.75" customHeight="1">
      <c r="A13" s="16" t="s">
        <v>9</v>
      </c>
      <c r="B13" s="22">
        <v>2050000</v>
      </c>
      <c r="C13" s="22"/>
      <c r="D13" s="22">
        <f>+Table4232[[#This Row],[Columna1]]+Table4232[[#This Row],[Presupuesto Modificado]]</f>
        <v>2050000</v>
      </c>
      <c r="E13" s="22"/>
      <c r="F13" s="20">
        <v>141837.5</v>
      </c>
      <c r="G13" s="20">
        <v>253820</v>
      </c>
      <c r="H13" s="20"/>
      <c r="I13" s="20"/>
      <c r="J13" s="20">
        <v>196354.5</v>
      </c>
      <c r="K13" s="20"/>
      <c r="L13" s="20"/>
      <c r="M13" s="20"/>
      <c r="N13" s="20"/>
      <c r="O13" s="20"/>
      <c r="P13" s="20"/>
      <c r="Q13" s="20"/>
      <c r="R13" s="21">
        <f>SUM(Table4232[[#This Row],[Gasto devengado]:[Column11]])</f>
        <v>592012</v>
      </c>
    </row>
    <row r="14" spans="1:30" ht="30.75" customHeight="1">
      <c r="A14" s="16" t="s">
        <v>10</v>
      </c>
      <c r="B14" s="22">
        <v>240000</v>
      </c>
      <c r="C14" s="22"/>
      <c r="D14" s="22">
        <f>+Table4232[[#This Row],[Columna1]]+Table4232[[#This Row],[Presupuesto Modificado]]</f>
        <v>240000</v>
      </c>
      <c r="E14" s="22"/>
      <c r="F14" s="20">
        <v>625</v>
      </c>
      <c r="G14" s="20">
        <v>11183.69</v>
      </c>
      <c r="H14" s="20">
        <v>1180</v>
      </c>
      <c r="I14" s="20">
        <v>10200</v>
      </c>
      <c r="J14" s="20">
        <v>10527</v>
      </c>
      <c r="K14" s="20"/>
      <c r="L14" s="20"/>
      <c r="M14" s="20"/>
      <c r="N14" s="20"/>
      <c r="O14" s="20"/>
      <c r="P14" s="20"/>
      <c r="Q14" s="20"/>
      <c r="R14" s="21">
        <f>SUM(Table4232[[#This Row],[Gasto devengado]:[Column11]])</f>
        <v>33715.69</v>
      </c>
    </row>
    <row r="15" spans="1:30" ht="30.75" customHeight="1">
      <c r="A15" s="16" t="s">
        <v>11</v>
      </c>
      <c r="B15" s="22">
        <v>105000</v>
      </c>
      <c r="C15" s="22"/>
      <c r="D15" s="22">
        <f>+Table4232[[#This Row],[Columna1]]+Table4232[[#This Row],[Presupuesto Modificado]]</f>
        <v>105000</v>
      </c>
      <c r="E15" s="22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>
        <f>SUM(Table4232[[#This Row],[Gasto devengado]:[Column11]])</f>
        <v>0</v>
      </c>
    </row>
    <row r="16" spans="1:30" ht="30.75" customHeight="1">
      <c r="A16" s="16" t="s">
        <v>12</v>
      </c>
      <c r="B16" s="22">
        <v>1730000</v>
      </c>
      <c r="C16" s="22"/>
      <c r="D16" s="22">
        <f>+Table4232[[#This Row],[Columna1]]+Table4232[[#This Row],[Presupuesto Modificado]]</f>
        <v>1730000</v>
      </c>
      <c r="E16" s="22"/>
      <c r="F16" s="20">
        <v>92162.67</v>
      </c>
      <c r="G16" s="20">
        <v>89088.62</v>
      </c>
      <c r="H16" s="20">
        <v>91050.81</v>
      </c>
      <c r="I16" s="20">
        <v>260558.47</v>
      </c>
      <c r="J16" s="20">
        <v>294476.71000000002</v>
      </c>
      <c r="K16" s="20"/>
      <c r="L16" s="20"/>
      <c r="M16" s="20"/>
      <c r="N16" s="20"/>
      <c r="O16" s="20"/>
      <c r="P16" s="23"/>
      <c r="Q16" s="20"/>
      <c r="R16" s="21">
        <f>SUM(Table4232[[#This Row],[Gasto devengado]:[Column11]])</f>
        <v>827337.28</v>
      </c>
    </row>
    <row r="17" spans="1:18" ht="30.75" customHeight="1">
      <c r="A17" s="16" t="s">
        <v>13</v>
      </c>
      <c r="B17" s="22">
        <v>1400000</v>
      </c>
      <c r="C17" s="22"/>
      <c r="D17" s="22">
        <f>+Table4232[[#This Row],[Columna1]]+Table4232[[#This Row],[Presupuesto Modificado]]</f>
        <v>1400000</v>
      </c>
      <c r="E17" s="22"/>
      <c r="F17" s="20">
        <v>80381.19</v>
      </c>
      <c r="G17" s="20">
        <v>59697.24</v>
      </c>
      <c r="H17" s="20">
        <f>195120.38+3000+9688.55+3800</f>
        <v>211608.93</v>
      </c>
      <c r="I17" s="20">
        <v>194045.35</v>
      </c>
      <c r="J17" s="20">
        <v>23997.1</v>
      </c>
      <c r="K17" s="20"/>
      <c r="L17" s="20"/>
      <c r="M17" s="20"/>
      <c r="N17" s="20"/>
      <c r="O17" s="20"/>
      <c r="P17" s="20"/>
      <c r="Q17" s="20"/>
      <c r="R17" s="21">
        <f>SUM(Table4232[[#This Row],[Gasto devengado]:[Column11]])</f>
        <v>569729.80999999994</v>
      </c>
    </row>
    <row r="18" spans="1:18" ht="30.75" customHeight="1">
      <c r="A18" s="16" t="s">
        <v>14</v>
      </c>
      <c r="B18" s="22">
        <v>28555000</v>
      </c>
      <c r="C18" s="22"/>
      <c r="D18" s="22">
        <f>+Table4232[[#This Row],[Columna1]]+Table4232[[#This Row],[Presupuesto Modificado]]</f>
        <v>28555000</v>
      </c>
      <c r="E18" s="22"/>
      <c r="F18" s="20">
        <v>1828897.16</v>
      </c>
      <c r="G18" s="20">
        <v>2028451.71</v>
      </c>
      <c r="H18" s="20">
        <v>1895475.3</v>
      </c>
      <c r="I18" s="20">
        <v>2028584.89</v>
      </c>
      <c r="J18" s="20">
        <v>2502642.4699999997</v>
      </c>
      <c r="K18" s="20"/>
      <c r="L18" s="20"/>
      <c r="M18" s="20"/>
      <c r="N18" s="20"/>
      <c r="O18" s="20"/>
      <c r="P18" s="20"/>
      <c r="Q18" s="20"/>
      <c r="R18" s="21">
        <f>SUM(Table4232[[#This Row],[Gasto devengado]:[Column11]])</f>
        <v>10284051.529999999</v>
      </c>
    </row>
    <row r="19" spans="1:18" ht="30.75" customHeight="1">
      <c r="A19" s="16" t="s">
        <v>35</v>
      </c>
      <c r="B19" s="22"/>
      <c r="C19" s="22"/>
      <c r="D19" s="22">
        <f>+Table4232[[#This Row],[Columna1]]+Table4232[[#This Row],[Presupuesto Modificado]]</f>
        <v>0</v>
      </c>
      <c r="E19" s="22"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>
        <f>SUM(Table4232[[#This Row],[Gasto devengado]:[Column11]])</f>
        <v>0</v>
      </c>
    </row>
    <row r="20" spans="1:18" ht="30.75" customHeight="1">
      <c r="A20" s="15" t="s">
        <v>15</v>
      </c>
      <c r="B20" s="21">
        <f t="shared" ref="B20:R20" si="2">SUM(B21:B29)</f>
        <v>11282000</v>
      </c>
      <c r="C20" s="21">
        <f t="shared" si="2"/>
        <v>0</v>
      </c>
      <c r="D20" s="21">
        <f t="shared" si="2"/>
        <v>11282000</v>
      </c>
      <c r="E20" s="21">
        <f t="shared" si="2"/>
        <v>0</v>
      </c>
      <c r="F20" s="21">
        <f t="shared" si="2"/>
        <v>365197.13</v>
      </c>
      <c r="G20" s="21">
        <f>SUM(G21:G29)</f>
        <v>935946.78</v>
      </c>
      <c r="H20" s="21">
        <f t="shared" si="2"/>
        <v>754882.84000000008</v>
      </c>
      <c r="I20" s="21">
        <f t="shared" si="2"/>
        <v>593762.23</v>
      </c>
      <c r="J20" s="21">
        <f t="shared" si="2"/>
        <v>819558.15</v>
      </c>
      <c r="K20" s="21">
        <f t="shared" si="2"/>
        <v>0</v>
      </c>
      <c r="L20" s="21">
        <f t="shared" si="2"/>
        <v>0</v>
      </c>
      <c r="M20" s="21">
        <f t="shared" si="2"/>
        <v>0</v>
      </c>
      <c r="N20" s="21">
        <f t="shared" si="2"/>
        <v>0</v>
      </c>
      <c r="O20" s="21">
        <f t="shared" si="2"/>
        <v>0</v>
      </c>
      <c r="P20" s="21">
        <f t="shared" si="2"/>
        <v>0</v>
      </c>
      <c r="Q20" s="21">
        <f t="shared" si="2"/>
        <v>0</v>
      </c>
      <c r="R20" s="21">
        <f t="shared" si="2"/>
        <v>3469347.13</v>
      </c>
    </row>
    <row r="21" spans="1:18" ht="30.75" customHeight="1">
      <c r="A21" s="16" t="s">
        <v>16</v>
      </c>
      <c r="B21" s="22">
        <v>820000</v>
      </c>
      <c r="C21" s="22"/>
      <c r="D21" s="22">
        <f>+Table4232[[#This Row],[Columna1]]+Table4232[[#This Row],[Presupuesto Modificado]]</f>
        <v>820000</v>
      </c>
      <c r="E21" s="22"/>
      <c r="F21" s="20">
        <v>16916.11</v>
      </c>
      <c r="G21" s="20">
        <v>39063.58</v>
      </c>
      <c r="H21" s="20">
        <v>131192.81</v>
      </c>
      <c r="I21" s="20">
        <v>38133.81</v>
      </c>
      <c r="J21" s="20">
        <v>195984.94</v>
      </c>
      <c r="K21" s="20"/>
      <c r="L21" s="20"/>
      <c r="M21" s="20"/>
      <c r="N21" s="20"/>
      <c r="O21" s="20"/>
      <c r="P21" s="20"/>
      <c r="Q21" s="20"/>
      <c r="R21" s="21">
        <f>SUM(Table4232[[#This Row],[Gasto devengado]:[Column11]])</f>
        <v>421291.25</v>
      </c>
    </row>
    <row r="22" spans="1:18" ht="30.75" customHeight="1">
      <c r="A22" s="16" t="s">
        <v>17</v>
      </c>
      <c r="B22" s="22">
        <v>820000</v>
      </c>
      <c r="C22" s="22"/>
      <c r="D22" s="22">
        <f>+Table4232[[#This Row],[Columna1]]+Table4232[[#This Row],[Presupuesto Modificado]]</f>
        <v>820000</v>
      </c>
      <c r="E22" s="22"/>
      <c r="F22" s="20">
        <v>508.47</v>
      </c>
      <c r="G22" s="20"/>
      <c r="H22" s="20">
        <v>2445.46</v>
      </c>
      <c r="I22" s="20">
        <v>2372.88</v>
      </c>
      <c r="J22" s="20">
        <v>34200</v>
      </c>
      <c r="K22" s="20"/>
      <c r="L22" s="20"/>
      <c r="M22" s="20"/>
      <c r="N22" s="20"/>
      <c r="O22" s="20"/>
      <c r="P22" s="20"/>
      <c r="Q22" s="20"/>
      <c r="R22" s="21">
        <f>SUM(Table4232[[#This Row],[Gasto devengado]:[Column11]])</f>
        <v>39526.81</v>
      </c>
    </row>
    <row r="23" spans="1:18" ht="30.75" customHeight="1">
      <c r="A23" s="16" t="s">
        <v>18</v>
      </c>
      <c r="B23" s="22">
        <v>367000</v>
      </c>
      <c r="C23" s="22"/>
      <c r="D23" s="22">
        <f>+Table4232[[#This Row],[Columna1]]+Table4232[[#This Row],[Presupuesto Modificado]]</f>
        <v>367000</v>
      </c>
      <c r="E23" s="22"/>
      <c r="F23" s="20">
        <v>508.47</v>
      </c>
      <c r="G23" s="20">
        <v>60834.94</v>
      </c>
      <c r="H23" s="20">
        <v>390.64</v>
      </c>
      <c r="I23" s="20">
        <v>86454.95</v>
      </c>
      <c r="J23" s="20">
        <v>62213.06</v>
      </c>
      <c r="K23" s="20"/>
      <c r="L23" s="20"/>
      <c r="M23" s="20"/>
      <c r="N23" s="20"/>
      <c r="O23" s="20"/>
      <c r="P23" s="20"/>
      <c r="Q23" s="20"/>
      <c r="R23" s="21">
        <f>SUM(Table4232[[#This Row],[Gasto devengado]:[Column11]])</f>
        <v>210402.06</v>
      </c>
    </row>
    <row r="24" spans="1:18" ht="30.75" customHeight="1">
      <c r="A24" s="16" t="s">
        <v>19</v>
      </c>
      <c r="B24" s="22">
        <v>20000</v>
      </c>
      <c r="C24" s="22"/>
      <c r="D24" s="22">
        <f>+Table4232[[#This Row],[Columna1]]+Table4232[[#This Row],[Presupuesto Modificado]]</f>
        <v>20000</v>
      </c>
      <c r="E24" s="22"/>
      <c r="F24" s="20">
        <v>41130.54</v>
      </c>
      <c r="G24" s="20">
        <v>2870.56</v>
      </c>
      <c r="H24" s="20"/>
      <c r="I24" s="20"/>
      <c r="J24" s="20">
        <v>389.9</v>
      </c>
      <c r="K24" s="20"/>
      <c r="L24" s="20"/>
      <c r="M24" s="20"/>
      <c r="N24" s="20"/>
      <c r="O24" s="20"/>
      <c r="P24" s="20"/>
      <c r="Q24" s="20"/>
      <c r="R24" s="21">
        <f>SUM(Table4232[[#This Row],[Gasto devengado]:[Column11]])</f>
        <v>44391</v>
      </c>
    </row>
    <row r="25" spans="1:18" ht="30.75" customHeight="1">
      <c r="A25" s="16" t="s">
        <v>20</v>
      </c>
      <c r="B25" s="22">
        <v>605000</v>
      </c>
      <c r="C25" s="22"/>
      <c r="D25" s="22">
        <f>+Table4232[[#This Row],[Columna1]]+Table4232[[#This Row],[Presupuesto Modificado]]</f>
        <v>605000</v>
      </c>
      <c r="E25" s="22"/>
      <c r="F25" s="20"/>
      <c r="G25" s="20">
        <v>66230.69</v>
      </c>
      <c r="H25" s="20">
        <v>176476.84</v>
      </c>
      <c r="I25" s="20">
        <v>7580.53</v>
      </c>
      <c r="J25" s="20">
        <v>1365.6799999999998</v>
      </c>
      <c r="K25" s="20"/>
      <c r="L25" s="20"/>
      <c r="M25" s="20"/>
      <c r="N25" s="20"/>
      <c r="O25" s="20"/>
      <c r="P25" s="20"/>
      <c r="Q25" s="20"/>
      <c r="R25" s="21">
        <f>SUM(Table4232[[#This Row],[Gasto devengado]:[Column11]])</f>
        <v>251653.74</v>
      </c>
    </row>
    <row r="26" spans="1:18" ht="30.75" customHeight="1">
      <c r="A26" s="16" t="s">
        <v>21</v>
      </c>
      <c r="B26" s="22">
        <v>400000</v>
      </c>
      <c r="C26" s="22"/>
      <c r="D26" s="22">
        <f>+Table4232[[#This Row],[Columna1]]+Table4232[[#This Row],[Presupuesto Modificado]]</f>
        <v>400000</v>
      </c>
      <c r="E26" s="22"/>
      <c r="F26" s="20">
        <v>2167.2399999999998</v>
      </c>
      <c r="G26" s="20">
        <v>4752.22</v>
      </c>
      <c r="H26" s="20">
        <v>31420.23</v>
      </c>
      <c r="I26" s="20">
        <v>829.11</v>
      </c>
      <c r="J26" s="20">
        <v>6114.67</v>
      </c>
      <c r="K26" s="20"/>
      <c r="L26" s="20"/>
      <c r="M26" s="20"/>
      <c r="N26" s="20"/>
      <c r="O26" s="20"/>
      <c r="P26" s="20"/>
      <c r="Q26" s="20"/>
      <c r="R26" s="21">
        <f>SUM(Table4232[[#This Row],[Gasto devengado]:[Column11]])</f>
        <v>45283.47</v>
      </c>
    </row>
    <row r="27" spans="1:18" ht="30.75" customHeight="1">
      <c r="A27" s="16" t="s">
        <v>22</v>
      </c>
      <c r="B27" s="22">
        <v>6100000</v>
      </c>
      <c r="C27" s="22"/>
      <c r="D27" s="22">
        <f>+Table4232[[#This Row],[Columna1]]+Table4232[[#This Row],[Presupuesto Modificado]]</f>
        <v>6100000</v>
      </c>
      <c r="E27" s="22"/>
      <c r="F27" s="20">
        <v>275059.93</v>
      </c>
      <c r="G27" s="20">
        <v>423619.21</v>
      </c>
      <c r="H27" s="20">
        <f>333379.69+34370.3+11325+1560+11970.33</f>
        <v>392605.32</v>
      </c>
      <c r="I27" s="20">
        <v>398470.07</v>
      </c>
      <c r="J27" s="20">
        <v>337571.28</v>
      </c>
      <c r="K27" s="20"/>
      <c r="L27" s="20"/>
      <c r="M27" s="20"/>
      <c r="N27" s="20"/>
      <c r="O27" s="20"/>
      <c r="P27" s="20"/>
      <c r="Q27" s="20"/>
      <c r="R27" s="21">
        <f>SUM(Table4232[[#This Row],[Gasto devengado]:[Column11]])</f>
        <v>1827325.81</v>
      </c>
    </row>
    <row r="28" spans="1:18" ht="30.75" customHeight="1">
      <c r="A28" s="16" t="s">
        <v>36</v>
      </c>
      <c r="B28" s="22"/>
      <c r="C28" s="22"/>
      <c r="D28" s="22">
        <f>+Table4232[[#This Row],[Columna1]]+Table4232[[#This Row],[Presupuesto Modificado]]</f>
        <v>0</v>
      </c>
      <c r="E28" s="2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1">
        <f>SUM(Table4232[[#This Row],[Gasto devengado]:[Column11]])</f>
        <v>0</v>
      </c>
    </row>
    <row r="29" spans="1:18" ht="30.75" customHeight="1">
      <c r="A29" s="16" t="s">
        <v>23</v>
      </c>
      <c r="B29" s="22">
        <v>2150000</v>
      </c>
      <c r="C29" s="22"/>
      <c r="D29" s="22">
        <f>+Table4232[[#This Row],[Columna1]]+Table4232[[#This Row],[Presupuesto Modificado]]</f>
        <v>2150000</v>
      </c>
      <c r="E29" s="22"/>
      <c r="F29" s="20">
        <v>28906.37</v>
      </c>
      <c r="G29" s="20">
        <v>338575.58</v>
      </c>
      <c r="H29" s="20">
        <v>20351.54</v>
      </c>
      <c r="I29" s="20">
        <v>59920.88</v>
      </c>
      <c r="J29" s="20">
        <v>181718.62</v>
      </c>
      <c r="K29" s="20"/>
      <c r="L29" s="20"/>
      <c r="M29" s="20"/>
      <c r="N29" s="20"/>
      <c r="O29" s="20"/>
      <c r="P29" s="20"/>
      <c r="Q29" s="20"/>
      <c r="R29" s="21">
        <f>SUM(Table4232[[#This Row],[Gasto devengado]:[Column11]])</f>
        <v>629472.99</v>
      </c>
    </row>
    <row r="30" spans="1:18" ht="30.75" customHeight="1">
      <c r="A30" s="15" t="s">
        <v>24</v>
      </c>
      <c r="B30" s="21">
        <f t="shared" ref="B30:R30" si="3">SUM(B31:B37)</f>
        <v>195000</v>
      </c>
      <c r="C30" s="21">
        <f t="shared" si="3"/>
        <v>0</v>
      </c>
      <c r="D30" s="21">
        <f t="shared" si="3"/>
        <v>195000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1">
        <f t="shared" si="3"/>
        <v>0</v>
      </c>
      <c r="K30" s="21">
        <f t="shared" si="3"/>
        <v>0</v>
      </c>
      <c r="L30" s="21">
        <f t="shared" si="3"/>
        <v>0</v>
      </c>
      <c r="M30" s="21">
        <f t="shared" si="3"/>
        <v>0</v>
      </c>
      <c r="N30" s="21">
        <f t="shared" si="3"/>
        <v>0</v>
      </c>
      <c r="O30" s="21">
        <f t="shared" si="3"/>
        <v>0</v>
      </c>
      <c r="P30" s="21">
        <f t="shared" si="3"/>
        <v>0</v>
      </c>
      <c r="Q30" s="21">
        <f t="shared" si="3"/>
        <v>0</v>
      </c>
      <c r="R30" s="21">
        <f t="shared" si="3"/>
        <v>0</v>
      </c>
    </row>
    <row r="31" spans="1:18" ht="30.75" customHeight="1">
      <c r="A31" s="16" t="s">
        <v>25</v>
      </c>
      <c r="B31" s="22">
        <v>195000</v>
      </c>
      <c r="C31" s="22"/>
      <c r="D31" s="22">
        <f>+Table4232[[#This Row],[Columna1]]+Table4232[[#This Row],[Presupuesto Modificado]]</f>
        <v>195000</v>
      </c>
      <c r="E31" s="22"/>
      <c r="F31" s="20">
        <f>+'[1]Hoja de Trabajo'!$G$147</f>
        <v>0</v>
      </c>
      <c r="G31" s="20"/>
      <c r="H31" s="20"/>
      <c r="I31" s="20">
        <v>0</v>
      </c>
      <c r="J31" s="20"/>
      <c r="K31" s="20"/>
      <c r="L31" s="20"/>
      <c r="M31" s="20"/>
      <c r="N31" s="20"/>
      <c r="O31" s="20"/>
      <c r="P31" s="20"/>
      <c r="Q31" s="20"/>
      <c r="R31" s="21"/>
    </row>
    <row r="32" spans="1:18" ht="30.75" customHeight="1">
      <c r="A32" s="16" t="s">
        <v>37</v>
      </c>
      <c r="B32" s="22"/>
      <c r="C32" s="22"/>
      <c r="D32" s="22"/>
      <c r="E32" s="2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1"/>
    </row>
    <row r="33" spans="1:18" ht="30.75" customHeight="1">
      <c r="A33" s="16" t="s">
        <v>38</v>
      </c>
      <c r="B33" s="22"/>
      <c r="C33" s="22"/>
      <c r="D33" s="22"/>
      <c r="E33" s="2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</row>
    <row r="34" spans="1:18" ht="30.75" customHeight="1">
      <c r="A34" s="16" t="s">
        <v>39</v>
      </c>
      <c r="B34" s="22"/>
      <c r="C34" s="22"/>
      <c r="D34" s="22"/>
      <c r="E34" s="2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1"/>
    </row>
    <row r="35" spans="1:18" ht="30.75" customHeight="1">
      <c r="A35" s="16" t="s">
        <v>40</v>
      </c>
      <c r="B35" s="22"/>
      <c r="C35" s="22"/>
      <c r="D35" s="22"/>
      <c r="E35" s="22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</row>
    <row r="36" spans="1:18" ht="30.75" customHeight="1">
      <c r="A36" s="16" t="s">
        <v>26</v>
      </c>
      <c r="B36" s="22"/>
      <c r="C36" s="22"/>
      <c r="D36" s="22"/>
      <c r="E36" s="22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1:18" ht="30.75" customHeight="1">
      <c r="A37" s="16" t="s">
        <v>41</v>
      </c>
      <c r="B37" s="22"/>
      <c r="C37" s="22"/>
      <c r="D37" s="22"/>
      <c r="E37" s="22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1:18" ht="30.75" customHeight="1">
      <c r="A38" s="15" t="s">
        <v>42</v>
      </c>
      <c r="B38" s="21"/>
      <c r="C38" s="21">
        <f t="shared" ref="C38:R38" si="4">SUM(C39:C45)</f>
        <v>0</v>
      </c>
      <c r="D38" s="21">
        <v>0</v>
      </c>
      <c r="E38" s="21"/>
      <c r="F38" s="21">
        <f t="shared" si="4"/>
        <v>0</v>
      </c>
      <c r="G38" s="21">
        <f t="shared" si="4"/>
        <v>0</v>
      </c>
      <c r="H38" s="21">
        <f t="shared" si="4"/>
        <v>0</v>
      </c>
      <c r="I38" s="21">
        <f t="shared" si="4"/>
        <v>0</v>
      </c>
      <c r="J38" s="21">
        <f t="shared" si="4"/>
        <v>0</v>
      </c>
      <c r="K38" s="21">
        <f t="shared" si="4"/>
        <v>0</v>
      </c>
      <c r="L38" s="21">
        <f t="shared" si="4"/>
        <v>0</v>
      </c>
      <c r="M38" s="21">
        <f t="shared" si="4"/>
        <v>0</v>
      </c>
      <c r="N38" s="21">
        <f t="shared" si="4"/>
        <v>0</v>
      </c>
      <c r="O38" s="21">
        <f t="shared" si="4"/>
        <v>0</v>
      </c>
      <c r="P38" s="21">
        <f t="shared" si="4"/>
        <v>0</v>
      </c>
      <c r="Q38" s="21">
        <f t="shared" si="4"/>
        <v>0</v>
      </c>
      <c r="R38" s="21">
        <f t="shared" si="4"/>
        <v>0</v>
      </c>
    </row>
    <row r="39" spans="1:18" ht="30.75" customHeight="1">
      <c r="A39" s="16" t="s">
        <v>43</v>
      </c>
      <c r="B39" s="22"/>
      <c r="C39" s="22"/>
      <c r="D39" s="22"/>
      <c r="E39" s="22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>
        <f>SUM(Table4232[[#This Row],[Gasto devengado]:[Column11]])</f>
        <v>0</v>
      </c>
    </row>
    <row r="40" spans="1:18" ht="30.75" customHeight="1">
      <c r="A40" s="16" t="s">
        <v>44</v>
      </c>
      <c r="B40" s="22"/>
      <c r="C40" s="22"/>
      <c r="D40" s="22"/>
      <c r="E40" s="22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>
        <f>SUM(Table4232[[#This Row],[Gasto devengado]:[Column11]])</f>
        <v>0</v>
      </c>
    </row>
    <row r="41" spans="1:18" ht="30.75" customHeight="1">
      <c r="A41" s="16" t="s">
        <v>45</v>
      </c>
      <c r="B41" s="22"/>
      <c r="C41" s="22"/>
      <c r="D41" s="22"/>
      <c r="E41" s="22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1">
        <f>SUM(Table4232[[#This Row],[Gasto devengado]:[Column11]])</f>
        <v>0</v>
      </c>
    </row>
    <row r="42" spans="1:18" ht="30.75" customHeight="1">
      <c r="A42" s="16" t="s">
        <v>46</v>
      </c>
      <c r="B42" s="22"/>
      <c r="C42" s="22"/>
      <c r="D42" s="22"/>
      <c r="E42" s="22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1">
        <f>SUM(Table4232[[#This Row],[Gasto devengado]:[Column11]])</f>
        <v>0</v>
      </c>
    </row>
    <row r="43" spans="1:18" ht="30.75" customHeight="1">
      <c r="A43" s="16" t="s">
        <v>47</v>
      </c>
      <c r="B43" s="22"/>
      <c r="C43" s="22"/>
      <c r="D43" s="22"/>
      <c r="E43" s="22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>
        <f>SUM(Table4232[[#This Row],[Gasto devengado]:[Column11]])</f>
        <v>0</v>
      </c>
    </row>
    <row r="44" spans="1:18" ht="30.75" customHeight="1">
      <c r="A44" s="16" t="s">
        <v>48</v>
      </c>
      <c r="B44" s="22"/>
      <c r="C44" s="22"/>
      <c r="D44" s="22"/>
      <c r="E44" s="22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>
        <f>SUM(Table4232[[#This Row],[Gasto devengado]:[Column11]])</f>
        <v>0</v>
      </c>
    </row>
    <row r="45" spans="1:18" ht="30.75" customHeight="1">
      <c r="A45" s="16" t="s">
        <v>49</v>
      </c>
      <c r="B45" s="22"/>
      <c r="C45" s="22"/>
      <c r="D45" s="22"/>
      <c r="E45" s="22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1">
        <f>SUM(Table4232[[#This Row],[Gasto devengado]:[Column11]])</f>
        <v>0</v>
      </c>
    </row>
    <row r="46" spans="1:18" ht="30.75" customHeight="1">
      <c r="A46" s="15" t="s">
        <v>27</v>
      </c>
      <c r="B46" s="21">
        <f t="shared" ref="B46:R46" si="5">SUM(B47:B55)</f>
        <v>6826000</v>
      </c>
      <c r="C46" s="21">
        <f t="shared" si="5"/>
        <v>0</v>
      </c>
      <c r="D46" s="21">
        <f t="shared" si="5"/>
        <v>6826000</v>
      </c>
      <c r="E46" s="21">
        <f t="shared" si="5"/>
        <v>0</v>
      </c>
      <c r="F46" s="21">
        <f t="shared" si="5"/>
        <v>0</v>
      </c>
      <c r="G46" s="21">
        <f t="shared" si="5"/>
        <v>43960</v>
      </c>
      <c r="H46" s="21">
        <f t="shared" si="5"/>
        <v>0</v>
      </c>
      <c r="I46" s="21">
        <f t="shared" si="5"/>
        <v>300513.25</v>
      </c>
      <c r="J46" s="21">
        <f t="shared" si="5"/>
        <v>256609.40999999997</v>
      </c>
      <c r="K46" s="21">
        <f t="shared" si="5"/>
        <v>0</v>
      </c>
      <c r="L46" s="21">
        <f t="shared" si="5"/>
        <v>0</v>
      </c>
      <c r="M46" s="21">
        <f t="shared" si="5"/>
        <v>0</v>
      </c>
      <c r="N46" s="21">
        <f t="shared" si="5"/>
        <v>0</v>
      </c>
      <c r="O46" s="21">
        <f t="shared" si="5"/>
        <v>0</v>
      </c>
      <c r="P46" s="21">
        <f t="shared" si="5"/>
        <v>0</v>
      </c>
      <c r="Q46" s="21">
        <f t="shared" si="5"/>
        <v>0</v>
      </c>
      <c r="R46" s="21">
        <f t="shared" si="5"/>
        <v>601082.65999999992</v>
      </c>
    </row>
    <row r="47" spans="1:18" ht="30.75" customHeight="1">
      <c r="A47" s="16" t="s">
        <v>28</v>
      </c>
      <c r="B47" s="22">
        <v>4260000</v>
      </c>
      <c r="C47" s="22"/>
      <c r="D47" s="22">
        <f>+Table4232[[#This Row],[Columna1]]+Table4232[[#This Row],[Presupuesto Modificado]]</f>
        <v>4260000</v>
      </c>
      <c r="E47" s="22"/>
      <c r="F47" s="20"/>
      <c r="G47" s="20"/>
      <c r="H47" s="20"/>
      <c r="I47" s="20">
        <v>124600</v>
      </c>
      <c r="J47" s="20">
        <v>192404.8</v>
      </c>
      <c r="K47" s="20"/>
      <c r="L47" s="20"/>
      <c r="M47" s="20"/>
      <c r="N47" s="20"/>
      <c r="O47" s="20"/>
      <c r="P47" s="20"/>
      <c r="Q47" s="20"/>
      <c r="R47" s="21">
        <f>SUM(Table4232[[#This Row],[Gasto devengado]:[Column11]])</f>
        <v>317004.79999999999</v>
      </c>
    </row>
    <row r="48" spans="1:18" ht="30.75" customHeight="1">
      <c r="A48" s="16" t="s">
        <v>29</v>
      </c>
      <c r="B48" s="22">
        <v>220000</v>
      </c>
      <c r="C48" s="22"/>
      <c r="D48" s="22">
        <f>+Table4232[[#This Row],[Columna1]]+Table4232[[#This Row],[Presupuesto Modificado]]</f>
        <v>220000</v>
      </c>
      <c r="E48" s="22"/>
      <c r="F48" s="20"/>
      <c r="G48" s="20"/>
      <c r="H48" s="20"/>
      <c r="I48" s="20"/>
      <c r="J48" s="20">
        <v>64204.61</v>
      </c>
      <c r="K48" s="20"/>
      <c r="L48" s="20"/>
      <c r="M48" s="20"/>
      <c r="N48" s="20"/>
      <c r="O48" s="20"/>
      <c r="P48" s="20"/>
      <c r="Q48" s="20"/>
      <c r="R48" s="21">
        <f>SUM(Table4232[[#This Row],[Gasto devengado]:[Column11]])</f>
        <v>64204.61</v>
      </c>
    </row>
    <row r="49" spans="1:18" ht="30.75" customHeight="1">
      <c r="A49" s="16" t="s">
        <v>30</v>
      </c>
      <c r="B49" s="22"/>
      <c r="C49" s="22"/>
      <c r="D49" s="22">
        <f>+Table4232[[#This Row],[Columna1]]+Table4232[[#This Row],[Presupuesto Modificado]]</f>
        <v>0</v>
      </c>
      <c r="E49" s="22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>
        <f>SUM(Table4232[[#This Row],[Gasto devengado]:[Column11]])</f>
        <v>0</v>
      </c>
    </row>
    <row r="50" spans="1:18" ht="30.75" customHeight="1">
      <c r="A50" s="16" t="s">
        <v>31</v>
      </c>
      <c r="B50" s="22">
        <v>2040000</v>
      </c>
      <c r="C50" s="22"/>
      <c r="D50" s="22">
        <f>+Table4232[[#This Row],[Columna1]]+Table4232[[#This Row],[Presupuesto Modificado]]</f>
        <v>2040000</v>
      </c>
      <c r="E50" s="22"/>
      <c r="F50" s="20"/>
      <c r="G50" s="20"/>
      <c r="H50" s="20"/>
      <c r="I50" s="20">
        <v>175913.25</v>
      </c>
      <c r="J50" s="20"/>
      <c r="K50" s="20"/>
      <c r="L50" s="20"/>
      <c r="M50" s="20"/>
      <c r="N50" s="20"/>
      <c r="O50" s="20"/>
      <c r="P50" s="20"/>
      <c r="Q50" s="20"/>
      <c r="R50" s="21">
        <f>SUM(Table4232[[#This Row],[Gasto devengado]:[Column11]])</f>
        <v>175913.25</v>
      </c>
    </row>
    <row r="51" spans="1:18" ht="30.75" customHeight="1">
      <c r="A51" s="16" t="s">
        <v>32</v>
      </c>
      <c r="B51" s="22">
        <v>266000</v>
      </c>
      <c r="C51" s="22"/>
      <c r="D51" s="22">
        <f>+Table4232[[#This Row],[Columna1]]+Table4232[[#This Row],[Presupuesto Modificado]]</f>
        <v>266000</v>
      </c>
      <c r="E51" s="22"/>
      <c r="F51" s="20"/>
      <c r="G51" s="20">
        <v>43960</v>
      </c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1">
        <f>SUM(Table4232[[#This Row],[Gasto devengado]:[Column11]])</f>
        <v>43960</v>
      </c>
    </row>
    <row r="52" spans="1:18" ht="30.75" customHeight="1">
      <c r="A52" s="16" t="s">
        <v>50</v>
      </c>
      <c r="B52" s="22"/>
      <c r="C52" s="22"/>
      <c r="D52" s="22">
        <f>+Table4232[[#This Row],[Columna1]]+Table4232[[#This Row],[Presupuesto Modificado]]</f>
        <v>0</v>
      </c>
      <c r="E52" s="22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1">
        <f>SUM(Table4232[[#This Row],[Gasto devengado]:[Column11]])</f>
        <v>0</v>
      </c>
    </row>
    <row r="53" spans="1:18" ht="30.75" customHeight="1">
      <c r="A53" s="16" t="s">
        <v>51</v>
      </c>
      <c r="B53" s="22"/>
      <c r="C53" s="22"/>
      <c r="D53" s="22">
        <f>+Table4232[[#This Row],[Columna1]]+Table4232[[#This Row],[Presupuesto Modificado]]</f>
        <v>0</v>
      </c>
      <c r="E53" s="22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1">
        <f>SUM(Table4232[[#This Row],[Gasto devengado]:[Column11]])</f>
        <v>0</v>
      </c>
    </row>
    <row r="54" spans="1:18" ht="30.75" customHeight="1">
      <c r="A54" s="16" t="s">
        <v>33</v>
      </c>
      <c r="B54" s="22">
        <v>40000</v>
      </c>
      <c r="C54" s="22"/>
      <c r="D54" s="22">
        <f>+Table4232[[#This Row],[Columna1]]+Table4232[[#This Row],[Presupuesto Modificado]]</f>
        <v>40000</v>
      </c>
      <c r="E54" s="22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1">
        <f>SUM(Table4232[[#This Row],[Gasto devengado]:[Column11]])</f>
        <v>0</v>
      </c>
    </row>
    <row r="55" spans="1:18" ht="30.75" customHeight="1">
      <c r="A55" s="16" t="s">
        <v>52</v>
      </c>
      <c r="B55" s="22"/>
      <c r="C55" s="22"/>
      <c r="D55" s="22">
        <f>+Table4232[[#This Row],[Columna1]]+Table4232[[#This Row],[Presupuesto Modificado]]</f>
        <v>0</v>
      </c>
      <c r="E55" s="22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1">
        <f>SUM(Table4232[[#This Row],[Gasto devengado]:[Column11]])</f>
        <v>0</v>
      </c>
    </row>
    <row r="56" spans="1:18" ht="30.75" customHeight="1">
      <c r="A56" s="15" t="s">
        <v>53</v>
      </c>
      <c r="B56" s="21">
        <f t="shared" ref="B56:R56" si="6">SUM(B57:B60)</f>
        <v>23503792</v>
      </c>
      <c r="C56" s="21">
        <f t="shared" si="6"/>
        <v>0</v>
      </c>
      <c r="D56" s="21">
        <f t="shared" si="6"/>
        <v>23503792</v>
      </c>
      <c r="E56" s="21">
        <f t="shared" si="6"/>
        <v>0</v>
      </c>
      <c r="F56" s="21">
        <f t="shared" si="6"/>
        <v>0</v>
      </c>
      <c r="G56" s="21">
        <f t="shared" si="6"/>
        <v>1631637.94</v>
      </c>
      <c r="H56" s="21">
        <f t="shared" si="6"/>
        <v>0</v>
      </c>
      <c r="I56" s="21">
        <f t="shared" si="6"/>
        <v>7989701.5099999998</v>
      </c>
      <c r="J56" s="21">
        <f t="shared" si="6"/>
        <v>0</v>
      </c>
      <c r="K56" s="21">
        <f t="shared" si="6"/>
        <v>0</v>
      </c>
      <c r="L56" s="21">
        <f t="shared" si="6"/>
        <v>0</v>
      </c>
      <c r="M56" s="21">
        <f t="shared" si="6"/>
        <v>0</v>
      </c>
      <c r="N56" s="21">
        <f t="shared" si="6"/>
        <v>0</v>
      </c>
      <c r="O56" s="21">
        <f t="shared" si="6"/>
        <v>0</v>
      </c>
      <c r="P56" s="21">
        <f t="shared" si="6"/>
        <v>0</v>
      </c>
      <c r="Q56" s="21">
        <f t="shared" si="6"/>
        <v>0</v>
      </c>
      <c r="R56" s="21">
        <f t="shared" si="6"/>
        <v>9621339.4499999993</v>
      </c>
    </row>
    <row r="57" spans="1:18" ht="30.75" customHeight="1">
      <c r="A57" s="16" t="s">
        <v>54</v>
      </c>
      <c r="B57" s="22">
        <v>23503792</v>
      </c>
      <c r="C57" s="22"/>
      <c r="D57" s="22">
        <f>+Table4232[[#This Row],[Columna1]]+Table4232[[#This Row],[Presupuesto Modificado]]</f>
        <v>23503792</v>
      </c>
      <c r="E57" s="22"/>
      <c r="F57" s="20"/>
      <c r="G57" s="20">
        <v>1631637.94</v>
      </c>
      <c r="H57" s="20"/>
      <c r="I57" s="20">
        <v>7989701.5099999998</v>
      </c>
      <c r="J57" s="20"/>
      <c r="K57" s="20"/>
      <c r="L57" s="20"/>
      <c r="M57" s="20"/>
      <c r="N57" s="20"/>
      <c r="O57" s="20"/>
      <c r="P57" s="20"/>
      <c r="Q57" s="20"/>
      <c r="R57" s="21">
        <f>SUM(Table4232[[#This Row],[Gasto devengado]:[Column11]])</f>
        <v>9621339.4499999993</v>
      </c>
    </row>
    <row r="58" spans="1:18" ht="30.75" customHeight="1">
      <c r="A58" s="16" t="s">
        <v>55</v>
      </c>
      <c r="B58" s="22"/>
      <c r="C58" s="22"/>
      <c r="D58" s="22"/>
      <c r="E58" s="22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1">
        <f>SUM(Table4232[[#This Row],[Gasto devengado]:[Column11]])</f>
        <v>0</v>
      </c>
    </row>
    <row r="59" spans="1:18" ht="42" customHeight="1">
      <c r="A59" s="16" t="s">
        <v>56</v>
      </c>
      <c r="B59" s="22"/>
      <c r="C59" s="22"/>
      <c r="D59" s="22"/>
      <c r="E59" s="22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1">
        <f>SUM(Table4232[[#This Row],[Gasto devengado]:[Column11]])</f>
        <v>0</v>
      </c>
    </row>
    <row r="60" spans="1:18" ht="30.75" customHeight="1">
      <c r="A60" s="16" t="s">
        <v>57</v>
      </c>
      <c r="B60" s="22"/>
      <c r="C60" s="22"/>
      <c r="D60" s="22"/>
      <c r="E60" s="22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>
        <f>SUM(Table4232[[#This Row],[Gasto devengado]:[Column11]])</f>
        <v>0</v>
      </c>
    </row>
    <row r="61" spans="1:18" ht="30.75" customHeight="1">
      <c r="A61" s="15" t="s">
        <v>58</v>
      </c>
      <c r="B61" s="21">
        <f t="shared" ref="B61:R61" si="7">SUM(B62:B63)</f>
        <v>0</v>
      </c>
      <c r="C61" s="21">
        <f t="shared" si="7"/>
        <v>0</v>
      </c>
      <c r="D61" s="21">
        <v>0</v>
      </c>
      <c r="E61" s="21">
        <f t="shared" ref="E61" si="8">SUM(E62:E63)</f>
        <v>0</v>
      </c>
      <c r="F61" s="21">
        <f t="shared" si="7"/>
        <v>0</v>
      </c>
      <c r="G61" s="21">
        <f t="shared" si="7"/>
        <v>0</v>
      </c>
      <c r="H61" s="21">
        <f t="shared" si="7"/>
        <v>0</v>
      </c>
      <c r="I61" s="21">
        <f t="shared" si="7"/>
        <v>0</v>
      </c>
      <c r="J61" s="21">
        <f t="shared" si="7"/>
        <v>0</v>
      </c>
      <c r="K61" s="21">
        <f t="shared" si="7"/>
        <v>0</v>
      </c>
      <c r="L61" s="21">
        <f t="shared" si="7"/>
        <v>0</v>
      </c>
      <c r="M61" s="21">
        <f t="shared" si="7"/>
        <v>0</v>
      </c>
      <c r="N61" s="21">
        <f t="shared" si="7"/>
        <v>0</v>
      </c>
      <c r="O61" s="21">
        <f t="shared" si="7"/>
        <v>0</v>
      </c>
      <c r="P61" s="21">
        <f t="shared" si="7"/>
        <v>0</v>
      </c>
      <c r="Q61" s="21">
        <f t="shared" si="7"/>
        <v>0</v>
      </c>
      <c r="R61" s="21">
        <f t="shared" si="7"/>
        <v>0</v>
      </c>
    </row>
    <row r="62" spans="1:18" ht="30.75" customHeight="1">
      <c r="A62" s="16" t="s">
        <v>59</v>
      </c>
      <c r="B62" s="22">
        <v>0</v>
      </c>
      <c r="C62" s="22"/>
      <c r="D62" s="22"/>
      <c r="E62" s="22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1">
        <f>SUM(Table4232[[#This Row],[Gasto devengado]:[Column11]])</f>
        <v>0</v>
      </c>
    </row>
    <row r="63" spans="1:18" ht="30.75" customHeight="1">
      <c r="A63" s="16" t="s">
        <v>60</v>
      </c>
      <c r="B63" s="22">
        <v>0</v>
      </c>
      <c r="C63" s="22"/>
      <c r="D63" s="22"/>
      <c r="E63" s="22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1">
        <f>SUM(Table4232[[#This Row],[Gasto devengado]:[Column11]])</f>
        <v>0</v>
      </c>
    </row>
    <row r="64" spans="1:18" ht="30.75" customHeight="1">
      <c r="A64" s="15" t="s">
        <v>61</v>
      </c>
      <c r="B64" s="21">
        <f t="shared" ref="B64:R64" si="9">SUM(B65:B67)</f>
        <v>0</v>
      </c>
      <c r="C64" s="21">
        <f t="shared" si="9"/>
        <v>0</v>
      </c>
      <c r="D64" s="21">
        <v>0</v>
      </c>
      <c r="E64" s="21">
        <f t="shared" ref="E64" si="10">SUM(E65:E67)</f>
        <v>0</v>
      </c>
      <c r="F64" s="21">
        <f t="shared" si="9"/>
        <v>0</v>
      </c>
      <c r="G64" s="21">
        <f t="shared" si="9"/>
        <v>0</v>
      </c>
      <c r="H64" s="21">
        <f t="shared" si="9"/>
        <v>0</v>
      </c>
      <c r="I64" s="21">
        <f t="shared" si="9"/>
        <v>0</v>
      </c>
      <c r="J64" s="21">
        <f t="shared" si="9"/>
        <v>0</v>
      </c>
      <c r="K64" s="21">
        <f t="shared" si="9"/>
        <v>0</v>
      </c>
      <c r="L64" s="21">
        <f t="shared" si="9"/>
        <v>0</v>
      </c>
      <c r="M64" s="21">
        <f t="shared" si="9"/>
        <v>0</v>
      </c>
      <c r="N64" s="21">
        <f t="shared" si="9"/>
        <v>0</v>
      </c>
      <c r="O64" s="21">
        <f t="shared" si="9"/>
        <v>0</v>
      </c>
      <c r="P64" s="21">
        <f t="shared" si="9"/>
        <v>0</v>
      </c>
      <c r="Q64" s="21">
        <f t="shared" si="9"/>
        <v>0</v>
      </c>
      <c r="R64" s="21">
        <f t="shared" si="9"/>
        <v>0</v>
      </c>
    </row>
    <row r="65" spans="1:18" ht="30.75" customHeight="1">
      <c r="A65" s="16" t="s">
        <v>62</v>
      </c>
      <c r="B65" s="22">
        <v>0</v>
      </c>
      <c r="C65" s="22"/>
      <c r="D65" s="22"/>
      <c r="E65" s="22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1">
        <f>SUM(Table4232[[#This Row],[Gasto devengado]:[Column11]])</f>
        <v>0</v>
      </c>
    </row>
    <row r="66" spans="1:18" ht="30.75" customHeight="1">
      <c r="A66" s="16" t="s">
        <v>63</v>
      </c>
      <c r="B66" s="22">
        <v>0</v>
      </c>
      <c r="C66" s="22"/>
      <c r="D66" s="22"/>
      <c r="E66" s="22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1">
        <f>SUM(Table4232[[#This Row],[Gasto devengado]:[Column11]])</f>
        <v>0</v>
      </c>
    </row>
    <row r="67" spans="1:18" ht="30.75" customHeight="1">
      <c r="A67" s="16" t="s">
        <v>64</v>
      </c>
      <c r="B67" s="22">
        <v>0</v>
      </c>
      <c r="C67" s="22"/>
      <c r="D67" s="22"/>
      <c r="E67" s="22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1">
        <f>SUM(Table4232[[#This Row],[Gasto devengado]:[Column11]])</f>
        <v>0</v>
      </c>
    </row>
    <row r="68" spans="1:18" ht="30.75" customHeight="1">
      <c r="A68" s="15" t="s">
        <v>65</v>
      </c>
      <c r="B68" s="19">
        <f t="shared" ref="B68:R68" si="11">SUM(B69,B72,B75)</f>
        <v>0</v>
      </c>
      <c r="C68" s="19">
        <f t="shared" si="11"/>
        <v>0</v>
      </c>
      <c r="D68" s="19">
        <v>0</v>
      </c>
      <c r="E68" s="19">
        <f t="shared" ref="E68" si="12">SUM(E69,E72,E75)</f>
        <v>0</v>
      </c>
      <c r="F68" s="19">
        <f t="shared" si="11"/>
        <v>0</v>
      </c>
      <c r="G68" s="19">
        <f t="shared" si="11"/>
        <v>0</v>
      </c>
      <c r="H68" s="19">
        <f t="shared" si="11"/>
        <v>0</v>
      </c>
      <c r="I68" s="19">
        <f t="shared" si="11"/>
        <v>0</v>
      </c>
      <c r="J68" s="19">
        <f t="shared" si="11"/>
        <v>0</v>
      </c>
      <c r="K68" s="19">
        <f t="shared" si="11"/>
        <v>0</v>
      </c>
      <c r="L68" s="19">
        <f t="shared" si="11"/>
        <v>0</v>
      </c>
      <c r="M68" s="19">
        <f t="shared" si="11"/>
        <v>0</v>
      </c>
      <c r="N68" s="19">
        <f t="shared" si="11"/>
        <v>0</v>
      </c>
      <c r="O68" s="19">
        <f t="shared" si="11"/>
        <v>0</v>
      </c>
      <c r="P68" s="19">
        <f t="shared" si="11"/>
        <v>0</v>
      </c>
      <c r="Q68" s="19">
        <f t="shared" si="11"/>
        <v>0</v>
      </c>
      <c r="R68" s="19">
        <f t="shared" si="11"/>
        <v>0</v>
      </c>
    </row>
    <row r="69" spans="1:18" ht="30.75" customHeight="1">
      <c r="A69" s="15" t="s">
        <v>66</v>
      </c>
      <c r="B69" s="21">
        <f t="shared" ref="B69:R69" si="13">SUM(B70:B71)</f>
        <v>0</v>
      </c>
      <c r="C69" s="21">
        <f t="shared" si="13"/>
        <v>0</v>
      </c>
      <c r="D69" s="21">
        <v>0</v>
      </c>
      <c r="E69" s="21">
        <f t="shared" ref="E69" si="14">SUM(E70:E71)</f>
        <v>0</v>
      </c>
      <c r="F69" s="21">
        <f t="shared" si="13"/>
        <v>0</v>
      </c>
      <c r="G69" s="21">
        <v>0</v>
      </c>
      <c r="H69" s="21">
        <f t="shared" si="13"/>
        <v>0</v>
      </c>
      <c r="I69" s="21">
        <f t="shared" si="13"/>
        <v>0</v>
      </c>
      <c r="J69" s="21">
        <f t="shared" si="13"/>
        <v>0</v>
      </c>
      <c r="K69" s="21">
        <f t="shared" si="13"/>
        <v>0</v>
      </c>
      <c r="L69" s="21">
        <f t="shared" si="13"/>
        <v>0</v>
      </c>
      <c r="M69" s="21">
        <f t="shared" si="13"/>
        <v>0</v>
      </c>
      <c r="N69" s="21">
        <f t="shared" si="13"/>
        <v>0</v>
      </c>
      <c r="O69" s="21">
        <f t="shared" si="13"/>
        <v>0</v>
      </c>
      <c r="P69" s="21">
        <f t="shared" si="13"/>
        <v>0</v>
      </c>
      <c r="Q69" s="21">
        <f t="shared" si="13"/>
        <v>0</v>
      </c>
      <c r="R69" s="21">
        <f t="shared" si="13"/>
        <v>0</v>
      </c>
    </row>
    <row r="70" spans="1:18" ht="30.75" customHeight="1">
      <c r="A70" s="16" t="s">
        <v>67</v>
      </c>
      <c r="B70" s="22">
        <v>0</v>
      </c>
      <c r="C70" s="22"/>
      <c r="D70" s="22"/>
      <c r="E70" s="22"/>
      <c r="F70" s="22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1">
        <f>SUM(Table4232[[#This Row],[Gasto devengado]:[Column11]])</f>
        <v>0</v>
      </c>
    </row>
    <row r="71" spans="1:18" ht="30.75" customHeight="1">
      <c r="A71" s="16" t="s">
        <v>68</v>
      </c>
      <c r="B71" s="22">
        <v>0</v>
      </c>
      <c r="C71" s="22"/>
      <c r="D71" s="22"/>
      <c r="E71" s="22"/>
      <c r="F71" s="22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1">
        <f>SUM(Table4232[[#This Row],[Gasto devengado]:[Column11]])</f>
        <v>0</v>
      </c>
    </row>
    <row r="72" spans="1:18" ht="30.75" customHeight="1">
      <c r="A72" s="15" t="s">
        <v>69</v>
      </c>
      <c r="B72" s="19">
        <f t="shared" ref="B72:R72" si="15">SUM(B73:B74)</f>
        <v>0</v>
      </c>
      <c r="C72" s="19">
        <f t="shared" si="15"/>
        <v>0</v>
      </c>
      <c r="D72" s="19">
        <v>0</v>
      </c>
      <c r="E72" s="19">
        <f t="shared" ref="E72" si="16">SUM(E73:E74)</f>
        <v>0</v>
      </c>
      <c r="F72" s="19">
        <f t="shared" si="15"/>
        <v>0</v>
      </c>
      <c r="G72" s="19">
        <f t="shared" si="15"/>
        <v>0</v>
      </c>
      <c r="H72" s="19">
        <f t="shared" si="15"/>
        <v>0</v>
      </c>
      <c r="I72" s="19">
        <f t="shared" si="15"/>
        <v>0</v>
      </c>
      <c r="J72" s="19">
        <f t="shared" si="15"/>
        <v>0</v>
      </c>
      <c r="K72" s="19">
        <f t="shared" si="15"/>
        <v>0</v>
      </c>
      <c r="L72" s="19">
        <f t="shared" si="15"/>
        <v>0</v>
      </c>
      <c r="M72" s="19">
        <f t="shared" si="15"/>
        <v>0</v>
      </c>
      <c r="N72" s="19">
        <f t="shared" si="15"/>
        <v>0</v>
      </c>
      <c r="O72" s="19">
        <f t="shared" si="15"/>
        <v>0</v>
      </c>
      <c r="P72" s="19">
        <f t="shared" si="15"/>
        <v>0</v>
      </c>
      <c r="Q72" s="19">
        <f t="shared" si="15"/>
        <v>0</v>
      </c>
      <c r="R72" s="19">
        <f t="shared" si="15"/>
        <v>0</v>
      </c>
    </row>
    <row r="73" spans="1:18" ht="30.75" customHeight="1">
      <c r="A73" s="16" t="s">
        <v>70</v>
      </c>
      <c r="B73" s="22">
        <v>0</v>
      </c>
      <c r="C73" s="22"/>
      <c r="D73" s="22"/>
      <c r="E73" s="22"/>
      <c r="F73" s="22"/>
      <c r="G73" s="20"/>
      <c r="H73" s="22"/>
      <c r="I73" s="22"/>
      <c r="J73" s="20"/>
      <c r="K73" s="20"/>
      <c r="L73" s="20"/>
      <c r="M73" s="20"/>
      <c r="N73" s="20"/>
      <c r="O73" s="20"/>
      <c r="P73" s="20"/>
      <c r="Q73" s="20"/>
      <c r="R73" s="21">
        <f>SUM(Table4232[[#This Row],[Gasto devengado]:[Column11]])</f>
        <v>0</v>
      </c>
    </row>
    <row r="74" spans="1:18" ht="30.75" customHeight="1">
      <c r="A74" s="16" t="s">
        <v>71</v>
      </c>
      <c r="B74" s="22">
        <v>0</v>
      </c>
      <c r="C74" s="22"/>
      <c r="D74" s="22"/>
      <c r="E74" s="22"/>
      <c r="F74" s="22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1">
        <f>SUM(Table4232[[#This Row],[Gasto devengado]:[Column11]])</f>
        <v>0</v>
      </c>
    </row>
    <row r="75" spans="1:18" ht="30.75" customHeight="1">
      <c r="A75" s="15" t="s">
        <v>72</v>
      </c>
      <c r="B75" s="21">
        <f t="shared" ref="B75:R75" si="17">B76</f>
        <v>0</v>
      </c>
      <c r="C75" s="21">
        <f t="shared" si="17"/>
        <v>0</v>
      </c>
      <c r="D75" s="21">
        <v>0</v>
      </c>
      <c r="E75" s="21">
        <f t="shared" ref="E75" si="18">E76</f>
        <v>0</v>
      </c>
      <c r="F75" s="21">
        <f t="shared" si="17"/>
        <v>0</v>
      </c>
      <c r="G75" s="21">
        <f t="shared" si="17"/>
        <v>0</v>
      </c>
      <c r="H75" s="21">
        <f t="shared" si="17"/>
        <v>0</v>
      </c>
      <c r="I75" s="21">
        <f t="shared" si="17"/>
        <v>0</v>
      </c>
      <c r="J75" s="21">
        <f t="shared" si="17"/>
        <v>0</v>
      </c>
      <c r="K75" s="21">
        <f t="shared" si="17"/>
        <v>0</v>
      </c>
      <c r="L75" s="21">
        <f t="shared" si="17"/>
        <v>0</v>
      </c>
      <c r="M75" s="21">
        <f t="shared" si="17"/>
        <v>0</v>
      </c>
      <c r="N75" s="21">
        <f t="shared" si="17"/>
        <v>0</v>
      </c>
      <c r="O75" s="21">
        <f t="shared" si="17"/>
        <v>0</v>
      </c>
      <c r="P75" s="21">
        <f t="shared" si="17"/>
        <v>0</v>
      </c>
      <c r="Q75" s="21">
        <f t="shared" si="17"/>
        <v>0</v>
      </c>
      <c r="R75" s="21">
        <f t="shared" si="17"/>
        <v>0</v>
      </c>
    </row>
    <row r="76" spans="1:18" ht="30.75" hidden="1" customHeight="1">
      <c r="A76" s="16" t="s">
        <v>73</v>
      </c>
      <c r="B76" s="22"/>
      <c r="C76" s="22"/>
      <c r="D76" s="22"/>
      <c r="E76" s="22"/>
      <c r="F76" s="22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1">
        <f>SUM(Table4232[[#This Row],[Gasto devengado]:[Column11]])</f>
        <v>0</v>
      </c>
    </row>
    <row r="77" spans="1:18" ht="30.75" customHeight="1">
      <c r="A77" s="18" t="s">
        <v>88</v>
      </c>
      <c r="B77" s="24">
        <f>+B56+B46+B30+B20+B10+B4</f>
        <v>179079792</v>
      </c>
      <c r="C77" s="24">
        <f>+C56+C46+C30+C20+C10+C4</f>
        <v>0</v>
      </c>
      <c r="D77" s="24">
        <f>+D56+D46+D30+D20+D10+D4</f>
        <v>179079792</v>
      </c>
      <c r="E77" s="24">
        <f>+E56+E46+E30+E20+E10+E4</f>
        <v>0</v>
      </c>
      <c r="F77" s="24">
        <f>+F68+F64+F61+F55+F46++F38+F30+F20++F10+F4</f>
        <v>8669892.5999999996</v>
      </c>
      <c r="G77" s="24">
        <f t="shared" ref="G77:N77" si="19">+G68+G64+G61+G56+G46+G38+G30+G20+G10+G4</f>
        <v>10125235.809999999</v>
      </c>
      <c r="H77" s="24">
        <f t="shared" si="19"/>
        <v>10359702.02</v>
      </c>
      <c r="I77" s="24">
        <f t="shared" si="19"/>
        <v>22267660.960000001</v>
      </c>
      <c r="J77" s="24">
        <f t="shared" si="19"/>
        <v>10349508.84</v>
      </c>
      <c r="K77" s="24">
        <f t="shared" si="19"/>
        <v>0</v>
      </c>
      <c r="L77" s="24">
        <f t="shared" si="19"/>
        <v>0</v>
      </c>
      <c r="M77" s="24">
        <f t="shared" si="19"/>
        <v>0</v>
      </c>
      <c r="N77" s="24">
        <f t="shared" si="19"/>
        <v>0</v>
      </c>
      <c r="O77" s="24">
        <f>O46+O20+O10+O4+O68</f>
        <v>0</v>
      </c>
      <c r="P77" s="24">
        <f>+P68+P64+P61+P56+P46+P38+P30+P20+P10+P4</f>
        <v>0</v>
      </c>
      <c r="Q77" s="24">
        <f>+Q4+Q10+Q20+Q38+Q46+Q56+Q61+Q64+Q68+Q72+Q75</f>
        <v>0</v>
      </c>
      <c r="R77" s="24">
        <f>+R68+R61+R56+R46+R38+R30+R20+R10+R4</f>
        <v>61772000.229999997</v>
      </c>
    </row>
    <row r="78" spans="1:18">
      <c r="A78" s="2"/>
      <c r="B78" s="11"/>
      <c r="E78" s="11"/>
      <c r="R78" s="8">
        <f t="shared" ref="R78" si="20">+Q78+P78+O78+N78+M78+L78+K78+J78+I78++H78+G78+F78</f>
        <v>0</v>
      </c>
    </row>
    <row r="79" spans="1:18">
      <c r="A79" s="2"/>
      <c r="B79" s="11"/>
      <c r="E79" s="11"/>
      <c r="R79" s="8"/>
    </row>
    <row r="80" spans="1:18" ht="15.75" thickBot="1">
      <c r="A80" s="2"/>
      <c r="B80" s="11"/>
      <c r="E80" s="11"/>
      <c r="R80" s="8"/>
    </row>
    <row r="81" spans="1:18" ht="37.5" customHeight="1" thickBot="1">
      <c r="A81" s="30" t="s">
        <v>91</v>
      </c>
      <c r="B81" s="31"/>
      <c r="E81" s="4"/>
      <c r="R81" s="8"/>
    </row>
    <row r="82" spans="1:18" ht="45" customHeight="1" thickBot="1">
      <c r="A82" s="32" t="s">
        <v>96</v>
      </c>
      <c r="B82" s="33"/>
      <c r="E82" s="4"/>
      <c r="F82" s="26"/>
      <c r="R82" s="8"/>
    </row>
    <row r="83" spans="1:18" ht="67.5" customHeight="1" thickBot="1">
      <c r="A83" s="30" t="s">
        <v>92</v>
      </c>
      <c r="B83" s="31"/>
      <c r="E83" s="4"/>
      <c r="F83" s="25"/>
      <c r="G83" s="26"/>
      <c r="R83" s="8"/>
    </row>
    <row r="84" spans="1:18" ht="18.75" customHeight="1" thickBot="1">
      <c r="A84" s="27" t="s">
        <v>99</v>
      </c>
      <c r="B84" s="28"/>
      <c r="E84" s="16"/>
      <c r="F84" s="25"/>
      <c r="G84" s="26"/>
      <c r="R84" s="8"/>
    </row>
    <row r="85" spans="1:18" ht="16.5" customHeight="1">
      <c r="A85" s="16"/>
      <c r="B85" s="16"/>
      <c r="E85" s="16"/>
      <c r="F85" s="25"/>
      <c r="G85" s="26"/>
      <c r="R85" s="8"/>
    </row>
    <row r="86" spans="1:18" ht="16.5" customHeight="1">
      <c r="A86" s="16"/>
      <c r="B86" s="16"/>
      <c r="E86" s="16"/>
      <c r="F86" s="25"/>
      <c r="G86" s="26"/>
      <c r="R86" s="8"/>
    </row>
    <row r="87" spans="1:18" ht="43.5" customHeight="1">
      <c r="A87" s="16"/>
      <c r="B87" s="16"/>
      <c r="E87" s="16"/>
      <c r="F87" s="25"/>
      <c r="G87" s="26"/>
      <c r="R87" s="8"/>
    </row>
    <row r="88" spans="1:18" ht="15.75">
      <c r="G88" s="26"/>
      <c r="R88" s="8"/>
    </row>
    <row r="89" spans="1:18" ht="15.75">
      <c r="G89" s="26"/>
      <c r="R89" s="8"/>
    </row>
    <row r="90" spans="1:18" ht="15.75">
      <c r="A90" s="9" t="s">
        <v>86</v>
      </c>
      <c r="G90" s="26"/>
      <c r="R90" s="8"/>
    </row>
    <row r="91" spans="1:18" ht="15.75">
      <c r="A91" s="10" t="s">
        <v>95</v>
      </c>
      <c r="B91" s="13"/>
      <c r="C91" s="10"/>
      <c r="D91" s="10"/>
      <c r="E91" s="13"/>
      <c r="G91" s="26"/>
      <c r="R91" s="8"/>
    </row>
    <row r="92" spans="1:18">
      <c r="A92" s="4" t="s">
        <v>89</v>
      </c>
      <c r="R92" s="8"/>
    </row>
    <row r="93" spans="1:18">
      <c r="R93" s="8"/>
    </row>
    <row r="94" spans="1:18">
      <c r="R94" s="8"/>
    </row>
    <row r="95" spans="1:18">
      <c r="R95" s="8"/>
    </row>
    <row r="96" spans="1:18">
      <c r="R96" s="8"/>
    </row>
    <row r="97" spans="18:18">
      <c r="R97" s="8"/>
    </row>
    <row r="98" spans="18:18">
      <c r="R98" s="8"/>
    </row>
    <row r="99" spans="18:18">
      <c r="R99" s="8"/>
    </row>
    <row r="100" spans="18:18">
      <c r="R100" s="8"/>
    </row>
    <row r="101" spans="18:18">
      <c r="R101" s="8"/>
    </row>
    <row r="102" spans="18:18">
      <c r="R102" s="8"/>
    </row>
    <row r="103" spans="18:18">
      <c r="R103" s="8"/>
    </row>
    <row r="104" spans="18:18">
      <c r="R104" s="8"/>
    </row>
    <row r="105" spans="18:18">
      <c r="R105" s="8"/>
    </row>
    <row r="106" spans="18:18">
      <c r="R106" s="8"/>
    </row>
    <row r="107" spans="18:18">
      <c r="R107" s="8"/>
    </row>
    <row r="108" spans="18:18">
      <c r="R108" s="8"/>
    </row>
    <row r="109" spans="18:18">
      <c r="R109" s="8"/>
    </row>
    <row r="110" spans="18:18">
      <c r="R110" s="8"/>
    </row>
    <row r="111" spans="18:18">
      <c r="R111" s="8"/>
    </row>
    <row r="112" spans="18:18">
      <c r="R112" s="8"/>
    </row>
  </sheetData>
  <mergeCells count="4">
    <mergeCell ref="F1:R1"/>
    <mergeCell ref="A81:B81"/>
    <mergeCell ref="A82:B82"/>
    <mergeCell ref="A83:B83"/>
  </mergeCells>
  <pageMargins left="0.47244094488188981" right="0.23622047244094491" top="0.74803149606299213" bottom="0.74803149606299213" header="0.31496062992125984" footer="0.31496062992125984"/>
  <pageSetup paperSize="5" scale="45" fitToWidth="2" fitToHeight="3" orientation="landscape" r:id="rId1"/>
  <headerFooter>
    <oddHeader>&amp;L&amp;G&amp;C&amp;"Futura PT Book,Regular"&amp;K002060Ministerio de Turismo
CORPORACIÓN DE FOMENTO DE LA INDUSTRIA HOTELERA Y DESARROLLO DEL TURISMO
Año 2024
EJECUCIÓN DE GASTO Y APLICACIONES FINANCIERAS
En RD $&amp;R&amp;G</oddHeader>
    <oddFooter>&amp;C&amp;"Futura PT Book,Regular"&amp;K002060Página  &amp;"Futura PT Book,Bold"&amp;K002060&amp;P&amp;K002060 &amp;"Futura PT Book,Regular"de &amp;"Futura PT Book,Bold"&amp;N</oddFooter>
  </headerFooter>
  <rowBreaks count="2" manualBreakCount="2">
    <brk id="37" max="16383" man="1"/>
    <brk id="67" max="16383" man="1"/>
  </row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Presupuestaria Aument</vt:lpstr>
      <vt:lpstr>'Ejecución Presupuestaria Aument'!Títulos_a_imprimir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Stefany Maria</cp:lastModifiedBy>
  <cp:lastPrinted>2024-05-14T15:05:08Z</cp:lastPrinted>
  <dcterms:created xsi:type="dcterms:W3CDTF">2018-04-17T18:57:16Z</dcterms:created>
  <dcterms:modified xsi:type="dcterms:W3CDTF">2024-06-14T18:25:55Z</dcterms:modified>
</cp:coreProperties>
</file>